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63" activeTab="0"/>
  </bookViews>
  <sheets>
    <sheet name="I joists" sheetId="1" r:id="rId1"/>
    <sheet name="Floor truss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Jon Blakemore</author>
  </authors>
  <commentList>
    <comment ref="B13" authorId="0">
      <text>
        <r>
          <rPr>
            <b/>
            <sz val="8"/>
            <rFont val="Tahoma"/>
            <family val="0"/>
          </rPr>
          <t>Jon Blakemore:</t>
        </r>
        <r>
          <rPr>
            <sz val="8"/>
            <rFont val="Tahoma"/>
            <family val="0"/>
          </rPr>
          <t xml:space="preserve">
&lt;12: poor
12-15: marginal
&gt;15: good</t>
        </r>
      </text>
    </comment>
  </commentList>
</comments>
</file>

<file path=xl/sharedStrings.xml><?xml version="1.0" encoding="utf-8"?>
<sst xmlns="http://schemas.openxmlformats.org/spreadsheetml/2006/main" count="86" uniqueCount="56">
  <si>
    <t xml:space="preserve">    FT</t>
  </si>
  <si>
    <t xml:space="preserve">  IN </t>
  </si>
  <si>
    <t xml:space="preserve">  SX</t>
  </si>
  <si>
    <t>SPAN (FEET)</t>
  </si>
  <si>
    <t>SPAN (INCHES)</t>
  </si>
  <si>
    <t>SPACING (INCHES O.C.)</t>
  </si>
  <si>
    <t>TRUSS DEPTH (INCHES)</t>
  </si>
  <si>
    <t>WEIGHT OF TRUSS (PLF)</t>
  </si>
  <si>
    <t>TOTAL WEIGHT OF TRUSS</t>
  </si>
  <si>
    <t>MODULUS OF ELASTICITY</t>
  </si>
  <si>
    <t>WEIGHT OF PLYWOOD (PSF)</t>
  </si>
  <si>
    <t>WEIGHT OF PLYWOOD (TOTAL)</t>
  </si>
  <si>
    <t>WEIGHT PLYWOOD + TRUSS</t>
  </si>
  <si>
    <t>MOMENT OF INERTIA</t>
  </si>
  <si>
    <t>BENDING STIFFNESS (EI)</t>
  </si>
  <si>
    <t>F =</t>
  </si>
  <si>
    <t>The value of "F" is interpreted as follows:</t>
  </si>
  <si>
    <t>Less than 12:</t>
  </si>
  <si>
    <t>Floor vibration will be annoying</t>
  </si>
  <si>
    <t>Between 12 and 15:</t>
  </si>
  <si>
    <t>Marginal</t>
  </si>
  <si>
    <t>Over 15:</t>
  </si>
  <si>
    <t>Floor will have acceptable vibration</t>
  </si>
  <si>
    <t>Span:</t>
  </si>
  <si>
    <t>Span in inches:</t>
  </si>
  <si>
    <t>EI=</t>
  </si>
  <si>
    <t>I-joist PLF=</t>
  </si>
  <si>
    <t>Total weight if I-joist</t>
  </si>
  <si>
    <t>Spacing (inches)</t>
  </si>
  <si>
    <t>Weight of plywood per sq.'</t>
  </si>
  <si>
    <t>Total weight of plywood</t>
  </si>
  <si>
    <t>Total weight</t>
  </si>
  <si>
    <t>F=</t>
  </si>
  <si>
    <t>EI rating in TJI .pdf sheet</t>
  </si>
  <si>
    <t>TJI</t>
  </si>
  <si>
    <t>9-1/2"</t>
  </si>
  <si>
    <t>11/7/8"</t>
  </si>
  <si>
    <t>14"</t>
  </si>
  <si>
    <t>16"</t>
  </si>
  <si>
    <t>lbs./ft</t>
  </si>
  <si>
    <t>EI</t>
  </si>
  <si>
    <t>Nordic</t>
  </si>
  <si>
    <t>NI-20</t>
  </si>
  <si>
    <t>NI-40x</t>
  </si>
  <si>
    <t>NI-60</t>
  </si>
  <si>
    <t>NI-80</t>
  </si>
  <si>
    <t>3/4" OSB per SF</t>
  </si>
  <si>
    <t>23/32" Plywood per SF</t>
  </si>
  <si>
    <t>23/32" Advantech per SF</t>
  </si>
  <si>
    <t>GP</t>
  </si>
  <si>
    <t>GPI 40</t>
  </si>
  <si>
    <t>GPI 20</t>
  </si>
  <si>
    <t>WI 40</t>
  </si>
  <si>
    <t>GPI 65</t>
  </si>
  <si>
    <t>WI 60</t>
  </si>
  <si>
    <t>WI 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</si>
</sst>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#,##0.0000"/>
    <numFmt numFmtId="168" formatCode="#,##0.0"/>
    <numFmt numFmtId="169" formatCode="0.0000"/>
    <numFmt numFmtId="170" formatCode="0.000"/>
    <numFmt numFmtId="171" formatCode="0.0"/>
  </numFmts>
  <fonts count="10"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66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5" fillId="2" borderId="0" xfId="0" applyNumberFormat="1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5" fillId="2" borderId="0" xfId="0" applyNumberFormat="1" applyFont="1" applyFill="1" applyAlignment="1" applyProtection="1">
      <alignment/>
      <protection locked="0"/>
    </xf>
    <xf numFmtId="168" fontId="5" fillId="0" borderId="3" xfId="0" applyNumberFormat="1" applyFont="1" applyBorder="1" applyAlignment="1" applyProtection="1">
      <alignment horizontal="center"/>
      <protection/>
    </xf>
    <xf numFmtId="171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3" fontId="0" fillId="3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strike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5.00390625" style="5" bestFit="1" customWidth="1"/>
    <col min="2" max="2" width="16.00390625" style="22" customWidth="1"/>
    <col min="3" max="6" width="9.140625" style="5" customWidth="1"/>
    <col min="7" max="7" width="9.28125" style="5" customWidth="1"/>
    <col min="8" max="8" width="7.57421875" style="5" customWidth="1"/>
    <col min="9" max="16384" width="9.140625" style="5" customWidth="1"/>
  </cols>
  <sheetData>
    <row r="1" spans="1:10" ht="15.75">
      <c r="A1" s="19"/>
      <c r="B1" s="20"/>
      <c r="D1" s="5" t="s">
        <v>49</v>
      </c>
      <c r="G1" s="5" t="s">
        <v>41</v>
      </c>
      <c r="J1" s="5" t="s">
        <v>34</v>
      </c>
    </row>
    <row r="2" spans="1:12" ht="15.75">
      <c r="A2" s="21" t="s">
        <v>23</v>
      </c>
      <c r="B2" s="32">
        <v>18.776</v>
      </c>
      <c r="D2" s="30" t="s">
        <v>35</v>
      </c>
      <c r="E2" s="5" t="s">
        <v>39</v>
      </c>
      <c r="F2" s="5" t="s">
        <v>40</v>
      </c>
      <c r="G2" s="30" t="s">
        <v>35</v>
      </c>
      <c r="H2" s="5" t="s">
        <v>39</v>
      </c>
      <c r="I2" s="5" t="s">
        <v>40</v>
      </c>
      <c r="J2" s="30" t="s">
        <v>35</v>
      </c>
      <c r="K2" s="5" t="s">
        <v>39</v>
      </c>
      <c r="L2" s="5" t="s">
        <v>40</v>
      </c>
    </row>
    <row r="3" spans="1:12" ht="15.75">
      <c r="A3" s="21" t="s">
        <v>24</v>
      </c>
      <c r="B3" s="20">
        <f>B2*12</f>
        <v>225.312</v>
      </c>
      <c r="D3" s="5" t="s">
        <v>50</v>
      </c>
      <c r="E3" s="5">
        <v>2.9</v>
      </c>
      <c r="F3" s="22">
        <v>193</v>
      </c>
      <c r="G3" s="5" t="s">
        <v>42</v>
      </c>
      <c r="H3" s="5">
        <v>2.2</v>
      </c>
      <c r="I3" s="22">
        <v>145</v>
      </c>
      <c r="J3" s="5">
        <v>110</v>
      </c>
      <c r="K3" s="5">
        <v>2.3</v>
      </c>
      <c r="L3" s="22">
        <v>140</v>
      </c>
    </row>
    <row r="4" spans="1:12" ht="15.75">
      <c r="A4" s="21" t="s">
        <v>33</v>
      </c>
      <c r="B4" s="33">
        <v>330</v>
      </c>
      <c r="D4" s="5" t="s">
        <v>52</v>
      </c>
      <c r="E4" s="5">
        <v>2.6</v>
      </c>
      <c r="F4" s="22">
        <v>193</v>
      </c>
      <c r="G4" s="5" t="s">
        <v>43</v>
      </c>
      <c r="H4" s="5">
        <v>2.65</v>
      </c>
      <c r="I4" s="22">
        <v>218</v>
      </c>
      <c r="J4" s="5">
        <v>210</v>
      </c>
      <c r="K4" s="5">
        <v>2.6</v>
      </c>
      <c r="L4" s="22">
        <v>167</v>
      </c>
    </row>
    <row r="5" spans="1:12" ht="15.75">
      <c r="A5" s="21" t="s">
        <v>25</v>
      </c>
      <c r="B5" s="34">
        <f>B4*1000000</f>
        <v>330000000</v>
      </c>
      <c r="F5" s="22"/>
      <c r="G5" s="5" t="s">
        <v>44</v>
      </c>
      <c r="H5" s="5">
        <v>2.78</v>
      </c>
      <c r="I5" s="22">
        <v>231</v>
      </c>
      <c r="J5" s="5">
        <v>230</v>
      </c>
      <c r="K5" s="5">
        <v>2.7</v>
      </c>
      <c r="L5" s="22">
        <v>183</v>
      </c>
    </row>
    <row r="6" spans="1:12" ht="15.75">
      <c r="A6" s="21" t="s">
        <v>26</v>
      </c>
      <c r="B6" s="36">
        <v>3.1</v>
      </c>
      <c r="D6" s="30" t="s">
        <v>36</v>
      </c>
      <c r="F6" s="22"/>
      <c r="G6" s="30" t="s">
        <v>36</v>
      </c>
      <c r="I6" s="22"/>
      <c r="J6" s="30" t="s">
        <v>36</v>
      </c>
      <c r="L6" s="22"/>
    </row>
    <row r="7" spans="1:12" ht="15.75">
      <c r="A7" s="21" t="s">
        <v>27</v>
      </c>
      <c r="B7" s="38">
        <f>B6*B2</f>
        <v>58.205600000000004</v>
      </c>
      <c r="D7" s="5" t="s">
        <v>51</v>
      </c>
      <c r="E7" s="5">
        <v>2.6</v>
      </c>
      <c r="F7" s="22">
        <v>274</v>
      </c>
      <c r="G7" s="5" t="s">
        <v>42</v>
      </c>
      <c r="H7" s="5">
        <v>2.4</v>
      </c>
      <c r="I7" s="22">
        <v>253</v>
      </c>
      <c r="J7" s="5">
        <v>110</v>
      </c>
      <c r="K7" s="5">
        <v>2.5</v>
      </c>
      <c r="L7" s="22">
        <v>238</v>
      </c>
    </row>
    <row r="8" spans="1:12" ht="15.75">
      <c r="A8" s="21" t="s">
        <v>28</v>
      </c>
      <c r="B8" s="33">
        <v>16</v>
      </c>
      <c r="D8" s="40" t="s">
        <v>50</v>
      </c>
      <c r="E8" s="40">
        <v>3.1</v>
      </c>
      <c r="F8" s="41">
        <v>330</v>
      </c>
      <c r="G8" s="5" t="s">
        <v>43</v>
      </c>
      <c r="H8" s="5">
        <v>2.85</v>
      </c>
      <c r="I8" s="22">
        <v>371</v>
      </c>
      <c r="J8" s="5">
        <v>210</v>
      </c>
      <c r="K8" s="5">
        <v>2.8</v>
      </c>
      <c r="L8" s="22">
        <v>283</v>
      </c>
    </row>
    <row r="9" spans="1:12" ht="15.75">
      <c r="A9" s="21" t="s">
        <v>29</v>
      </c>
      <c r="B9" s="39">
        <v>2.4</v>
      </c>
      <c r="D9" s="5" t="s">
        <v>52</v>
      </c>
      <c r="E9" s="5">
        <v>2.9</v>
      </c>
      <c r="F9" s="22">
        <v>330</v>
      </c>
      <c r="G9" s="5" t="s">
        <v>44</v>
      </c>
      <c r="H9" s="5">
        <v>2.99</v>
      </c>
      <c r="I9" s="22">
        <v>396</v>
      </c>
      <c r="J9" s="5">
        <v>230</v>
      </c>
      <c r="K9" s="5">
        <v>3</v>
      </c>
      <c r="L9" s="22">
        <v>310</v>
      </c>
    </row>
    <row r="10" spans="1:12" ht="15.75">
      <c r="A10" s="21" t="s">
        <v>30</v>
      </c>
      <c r="B10" s="20">
        <f>B9*B2*B8/12</f>
        <v>60.0832</v>
      </c>
      <c r="D10" s="5" t="s">
        <v>53</v>
      </c>
      <c r="E10" s="5">
        <v>3.1</v>
      </c>
      <c r="F10" s="22">
        <v>434</v>
      </c>
      <c r="G10" s="5" t="s">
        <v>45</v>
      </c>
      <c r="H10" s="5">
        <v>3.45</v>
      </c>
      <c r="I10" s="22">
        <v>547</v>
      </c>
      <c r="J10" s="5">
        <v>360</v>
      </c>
      <c r="K10" s="5">
        <v>3</v>
      </c>
      <c r="L10" s="22">
        <v>419</v>
      </c>
    </row>
    <row r="11" spans="1:12" ht="15.75">
      <c r="A11" s="21" t="s">
        <v>31</v>
      </c>
      <c r="B11" s="20">
        <f>+B10+B7</f>
        <v>118.28880000000001</v>
      </c>
      <c r="D11" s="5" t="s">
        <v>54</v>
      </c>
      <c r="E11" s="5">
        <v>3.2</v>
      </c>
      <c r="F11" s="22">
        <v>396</v>
      </c>
      <c r="I11" s="22"/>
      <c r="J11" s="5">
        <v>560</v>
      </c>
      <c r="K11" s="5">
        <v>4</v>
      </c>
      <c r="L11" s="22">
        <v>636</v>
      </c>
    </row>
    <row r="12" spans="1:6" ht="16.5" thickBot="1">
      <c r="A12" s="19"/>
      <c r="B12" s="20"/>
      <c r="D12" s="5" t="s">
        <v>55</v>
      </c>
      <c r="E12" s="5">
        <v>3.9</v>
      </c>
      <c r="F12" s="22">
        <v>547</v>
      </c>
    </row>
    <row r="13" spans="1:12" ht="16.5" thickBot="1">
      <c r="A13" s="21" t="s">
        <v>32</v>
      </c>
      <c r="B13" s="37">
        <f>1.57*SQRT((386*B5)/(B11*(B3^3)))</f>
        <v>15.233580002524466</v>
      </c>
      <c r="D13" s="30" t="s">
        <v>37</v>
      </c>
      <c r="F13" s="22"/>
      <c r="G13" s="30" t="s">
        <v>37</v>
      </c>
      <c r="I13" s="22"/>
      <c r="J13" s="30" t="s">
        <v>37</v>
      </c>
      <c r="L13" s="22"/>
    </row>
    <row r="14" spans="4:12" ht="12.75">
      <c r="D14" s="5" t="s">
        <v>50</v>
      </c>
      <c r="E14" s="35">
        <v>3.5</v>
      </c>
      <c r="F14" s="22">
        <v>482</v>
      </c>
      <c r="G14" s="5" t="s">
        <v>43</v>
      </c>
      <c r="H14" s="35">
        <v>3</v>
      </c>
      <c r="I14" s="22">
        <v>540</v>
      </c>
      <c r="J14" s="5">
        <v>110</v>
      </c>
      <c r="K14" s="5">
        <v>2.8</v>
      </c>
      <c r="L14" s="22">
        <v>351</v>
      </c>
    </row>
    <row r="15" spans="1:12" ht="15">
      <c r="A15" s="24"/>
      <c r="B15" s="25"/>
      <c r="C15" s="26"/>
      <c r="D15" s="5" t="s">
        <v>52</v>
      </c>
      <c r="E15" s="5">
        <v>3.3</v>
      </c>
      <c r="F15" s="22">
        <v>482</v>
      </c>
      <c r="G15" s="5" t="s">
        <v>44</v>
      </c>
      <c r="H15" s="5">
        <v>3.15</v>
      </c>
      <c r="I15" s="22">
        <v>584</v>
      </c>
      <c r="J15" s="5">
        <v>210</v>
      </c>
      <c r="K15" s="5">
        <v>3.1</v>
      </c>
      <c r="L15" s="22">
        <v>415</v>
      </c>
    </row>
    <row r="16" spans="1:12" ht="15">
      <c r="A16" s="27"/>
      <c r="B16" s="28"/>
      <c r="C16" s="28"/>
      <c r="D16" s="5" t="s">
        <v>53</v>
      </c>
      <c r="E16" s="24">
        <v>3.5</v>
      </c>
      <c r="F16" s="22">
        <v>640</v>
      </c>
      <c r="G16" s="5" t="s">
        <v>45</v>
      </c>
      <c r="H16" s="24">
        <v>3.75</v>
      </c>
      <c r="I16" s="22">
        <v>802</v>
      </c>
      <c r="J16" s="5">
        <v>230</v>
      </c>
      <c r="K16" s="24">
        <v>3.3</v>
      </c>
      <c r="L16" s="22">
        <v>454</v>
      </c>
    </row>
    <row r="17" spans="1:12" ht="15">
      <c r="A17" s="27"/>
      <c r="B17" s="28"/>
      <c r="C17" s="28"/>
      <c r="D17" s="5" t="s">
        <v>54</v>
      </c>
      <c r="E17" s="31">
        <v>3.4</v>
      </c>
      <c r="F17" s="22">
        <v>584</v>
      </c>
      <c r="H17" s="31"/>
      <c r="I17" s="22"/>
      <c r="J17" s="5">
        <v>360</v>
      </c>
      <c r="K17" s="31">
        <v>3.3</v>
      </c>
      <c r="L17" s="22">
        <v>612</v>
      </c>
    </row>
    <row r="18" spans="1:12" ht="15">
      <c r="A18" s="27"/>
      <c r="B18" s="28"/>
      <c r="C18" s="23"/>
      <c r="D18" s="5" t="s">
        <v>55</v>
      </c>
      <c r="E18" s="31">
        <v>4.2</v>
      </c>
      <c r="F18" s="22">
        <v>802</v>
      </c>
      <c r="H18" s="31"/>
      <c r="I18" s="22"/>
      <c r="J18" s="5">
        <v>560</v>
      </c>
      <c r="K18" s="31">
        <v>4.2</v>
      </c>
      <c r="L18" s="22">
        <v>926</v>
      </c>
    </row>
    <row r="19" spans="1:12" ht="12.75">
      <c r="A19" s="24"/>
      <c r="B19" s="29"/>
      <c r="D19" s="30" t="s">
        <v>38</v>
      </c>
      <c r="F19" s="22"/>
      <c r="G19" s="30" t="s">
        <v>38</v>
      </c>
      <c r="I19" s="22"/>
      <c r="J19" s="30" t="s">
        <v>38</v>
      </c>
      <c r="L19" s="22"/>
    </row>
    <row r="20" spans="1:12" ht="12.75">
      <c r="A20" s="24"/>
      <c r="B20" s="29"/>
      <c r="D20" s="5" t="s">
        <v>53</v>
      </c>
      <c r="E20" s="5">
        <v>3.7</v>
      </c>
      <c r="F20" s="22">
        <v>877</v>
      </c>
      <c r="G20" s="5" t="s">
        <v>44</v>
      </c>
      <c r="H20" s="5">
        <v>3.46</v>
      </c>
      <c r="I20" s="22">
        <v>799</v>
      </c>
      <c r="J20" s="5">
        <v>210</v>
      </c>
      <c r="K20" s="5">
        <v>3.3</v>
      </c>
      <c r="L20" s="22">
        <v>566</v>
      </c>
    </row>
    <row r="21" spans="4:12" ht="12.75">
      <c r="D21" s="5" t="s">
        <v>54</v>
      </c>
      <c r="E21" s="5">
        <v>3.7</v>
      </c>
      <c r="F21" s="22">
        <v>799</v>
      </c>
      <c r="G21" s="5" t="s">
        <v>45</v>
      </c>
      <c r="H21" s="5">
        <v>3.95</v>
      </c>
      <c r="I21" s="22">
        <v>1092</v>
      </c>
      <c r="J21" s="5">
        <v>230</v>
      </c>
      <c r="K21" s="5">
        <v>3.5</v>
      </c>
      <c r="L21" s="22">
        <v>618</v>
      </c>
    </row>
    <row r="22" spans="1:12" ht="12.75">
      <c r="A22" s="5" t="s">
        <v>47</v>
      </c>
      <c r="B22" s="35">
        <v>2.3</v>
      </c>
      <c r="D22" s="5" t="s">
        <v>55</v>
      </c>
      <c r="E22" s="5">
        <v>4.5</v>
      </c>
      <c r="F22" s="22">
        <v>1092</v>
      </c>
      <c r="I22" s="22"/>
      <c r="J22" s="5">
        <v>360</v>
      </c>
      <c r="K22" s="5">
        <v>3.5</v>
      </c>
      <c r="L22" s="22">
        <v>830</v>
      </c>
    </row>
    <row r="23" spans="1:12" ht="12.75">
      <c r="A23" s="5" t="s">
        <v>46</v>
      </c>
      <c r="B23" s="35">
        <v>2.7</v>
      </c>
      <c r="I23" s="22"/>
      <c r="J23" s="5">
        <v>560</v>
      </c>
      <c r="K23" s="5">
        <v>4.5</v>
      </c>
      <c r="L23" s="22">
        <v>1252</v>
      </c>
    </row>
    <row r="24" spans="1:2" ht="12.75">
      <c r="A24" s="5" t="s">
        <v>48</v>
      </c>
      <c r="B24" s="35">
        <v>2.44</v>
      </c>
    </row>
  </sheetData>
  <sheetProtection/>
  <conditionalFormatting sqref="B13">
    <cfRule type="cellIs" priority="1" dxfId="0" operator="lessThan" stopIfTrue="1">
      <formula>12</formula>
    </cfRule>
    <cfRule type="cellIs" priority="2" dxfId="1" operator="between" stopIfTrue="1">
      <formula>12</formula>
      <formula>15</formula>
    </cfRule>
  </conditionalFormatting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H26"/>
  <sheetViews>
    <sheetView workbookViewId="0" topLeftCell="A1">
      <selection activeCell="H15" sqref="H15"/>
    </sheetView>
  </sheetViews>
  <sheetFormatPr defaultColWidth="9.140625" defaultRowHeight="12.75"/>
  <cols>
    <col min="3" max="3" width="19.421875" style="0" customWidth="1"/>
    <col min="4" max="4" width="13.28125" style="0" customWidth="1"/>
  </cols>
  <sheetData>
    <row r="4" spans="3:8" ht="15">
      <c r="C4" s="1"/>
      <c r="F4" s="2" t="s">
        <v>0</v>
      </c>
      <c r="G4" s="2" t="s">
        <v>1</v>
      </c>
      <c r="H4" s="2" t="s">
        <v>2</v>
      </c>
    </row>
    <row r="5" spans="3:8" ht="15">
      <c r="C5" s="3" t="s">
        <v>3</v>
      </c>
      <c r="D5" s="4">
        <v>24</v>
      </c>
      <c r="F5" s="5">
        <f>TRUNC(D5)</f>
        <v>24</v>
      </c>
      <c r="G5" s="6">
        <f>TRUNC((D5-TRUNC(D5))*12)</f>
        <v>0</v>
      </c>
      <c r="H5" s="6">
        <f>TRUNC((K5-TRUNC(K5)+0.01)*16)</f>
        <v>0</v>
      </c>
    </row>
    <row r="6" spans="3:7" ht="15">
      <c r="C6" s="3" t="s">
        <v>4</v>
      </c>
      <c r="D6" s="7">
        <f>D5*12</f>
        <v>288</v>
      </c>
      <c r="E6" s="4"/>
      <c r="F6" s="4"/>
      <c r="G6" s="4"/>
    </row>
    <row r="7" spans="3:7" ht="15">
      <c r="C7" s="3" t="s">
        <v>5</v>
      </c>
      <c r="D7" s="4">
        <v>19.2</v>
      </c>
      <c r="E7" s="4"/>
      <c r="F7" s="4"/>
      <c r="G7" s="4"/>
    </row>
    <row r="8" spans="3:7" ht="15">
      <c r="C8" s="3" t="s">
        <v>6</v>
      </c>
      <c r="D8" s="4">
        <v>18</v>
      </c>
      <c r="E8" s="4"/>
      <c r="F8" s="4"/>
      <c r="G8" s="4"/>
    </row>
    <row r="9" spans="3:7" ht="15">
      <c r="C9" s="3" t="s">
        <v>7</v>
      </c>
      <c r="D9" s="4">
        <v>5</v>
      </c>
      <c r="E9" s="4"/>
      <c r="F9" s="4"/>
      <c r="G9" s="4"/>
    </row>
    <row r="10" spans="3:7" ht="15">
      <c r="C10" s="3" t="s">
        <v>8</v>
      </c>
      <c r="D10" s="8">
        <f>D9*D5</f>
        <v>120</v>
      </c>
      <c r="E10" s="4"/>
      <c r="F10" s="4"/>
      <c r="G10" s="4"/>
    </row>
    <row r="11" spans="3:7" ht="15">
      <c r="C11" s="3" t="s">
        <v>9</v>
      </c>
      <c r="D11" s="4">
        <v>1.6</v>
      </c>
      <c r="E11" s="4"/>
      <c r="F11" s="4"/>
      <c r="G11" s="4"/>
    </row>
    <row r="12" spans="3:7" ht="15">
      <c r="C12" s="3" t="s">
        <v>10</v>
      </c>
      <c r="D12" s="4">
        <v>2.2</v>
      </c>
      <c r="E12" s="4"/>
      <c r="F12" s="4"/>
      <c r="G12" s="4"/>
    </row>
    <row r="13" spans="3:7" ht="15">
      <c r="C13" s="3" t="s">
        <v>11</v>
      </c>
      <c r="D13" s="6">
        <f>D12*D7/12*D5</f>
        <v>84.48</v>
      </c>
      <c r="E13" s="4"/>
      <c r="F13" s="4"/>
      <c r="G13" s="4"/>
    </row>
    <row r="14" spans="3:7" ht="15">
      <c r="C14" s="3" t="s">
        <v>12</v>
      </c>
      <c r="D14" s="6">
        <f>D13+D10</f>
        <v>204.48000000000002</v>
      </c>
      <c r="E14" s="4"/>
      <c r="F14" s="4"/>
      <c r="G14" s="4"/>
    </row>
    <row r="15" spans="3:7" ht="15">
      <c r="C15" s="3"/>
      <c r="E15" s="4"/>
      <c r="F15" s="4"/>
      <c r="G15" s="4"/>
    </row>
    <row r="16" spans="3:7" ht="15">
      <c r="C16" s="3" t="s">
        <v>13</v>
      </c>
      <c r="D16" s="6">
        <f>2.63*(D8^2)-(7.88*D8)+7.88</f>
        <v>718.16</v>
      </c>
      <c r="E16" s="4"/>
      <c r="F16" s="4"/>
      <c r="G16" s="4"/>
    </row>
    <row r="17" ht="15">
      <c r="C17" s="1"/>
    </row>
    <row r="18" spans="3:4" ht="15">
      <c r="C18" s="1" t="s">
        <v>14</v>
      </c>
      <c r="D18" s="9">
        <f>(D11*1000000)*D16</f>
        <v>1149056000</v>
      </c>
    </row>
    <row r="19" ht="15">
      <c r="C19" s="1"/>
    </row>
    <row r="20" ht="15">
      <c r="C20" s="1"/>
    </row>
    <row r="21" spans="3:4" ht="15">
      <c r="C21" s="10" t="s">
        <v>15</v>
      </c>
      <c r="D21" s="11">
        <f>1.57*SQRT(384*D18/(D14*D6^3))</f>
        <v>14.921817089266607</v>
      </c>
    </row>
    <row r="23" spans="3:6" ht="16.5" thickBot="1">
      <c r="C23" s="12"/>
      <c r="D23" s="13" t="s">
        <v>16</v>
      </c>
      <c r="E23" s="14"/>
      <c r="F23" s="12"/>
    </row>
    <row r="24" spans="3:6" ht="16.5" thickTop="1">
      <c r="C24" s="15" t="s">
        <v>17</v>
      </c>
      <c r="D24" s="16" t="s">
        <v>18</v>
      </c>
      <c r="E24" s="17"/>
      <c r="F24" s="18"/>
    </row>
    <row r="25" spans="3:6" ht="15.75">
      <c r="C25" s="15" t="s">
        <v>19</v>
      </c>
      <c r="D25" s="16" t="s">
        <v>20</v>
      </c>
      <c r="E25" s="17"/>
      <c r="F25" s="18"/>
    </row>
    <row r="26" spans="3:6" ht="15.75">
      <c r="C26" s="15" t="s">
        <v>21</v>
      </c>
      <c r="D26" s="16" t="s">
        <v>22</v>
      </c>
      <c r="E26" s="17"/>
      <c r="F26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Jon Blakemore</cp:lastModifiedBy>
  <dcterms:created xsi:type="dcterms:W3CDTF">2001-08-30T14:19:26Z</dcterms:created>
  <dcterms:modified xsi:type="dcterms:W3CDTF">2008-09-05T03:56:45Z</dcterms:modified>
  <cp:category/>
  <cp:version/>
  <cp:contentType/>
  <cp:contentStatus/>
</cp:coreProperties>
</file>