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<sst xmlns="http://schemas.openxmlformats.org/spreadsheetml/2006/main" count="65" uniqueCount="57">
  <si>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&lt;Name</t>
  </si>
  <si>
    <t>Material Name</t>
  </si>
  <si>
    <t>Price</t>
  </si>
  <si>
    <t>Quanitiy</t>
  </si>
  <si>
    <t>Total</t>
  </si>
  <si>
    <t>Job</t>
  </si>
  <si>
    <t>$/ Hour</t>
  </si>
  <si>
    <t>Estimating</t>
  </si>
  <si>
    <t>Billing</t>
  </si>
  <si>
    <t>Subtotal Materials</t>
  </si>
  <si>
    <t>Total Materials</t>
  </si>
  <si>
    <t>Total Labor</t>
  </si>
  <si>
    <t>Total Hours</t>
  </si>
  <si>
    <t>Materials</t>
  </si>
  <si>
    <t>Labor Up 10%</t>
  </si>
  <si>
    <t>Blank Worksheet</t>
  </si>
  <si>
    <t>Contingency 5%</t>
  </si>
  <si>
    <t>Data</t>
  </si>
  <si>
    <t>Enter eave length</t>
  </si>
  <si>
    <t>Enter gable length</t>
  </si>
  <si>
    <t>Total Exterior Wall LF</t>
  </si>
  <si>
    <t>Enter wall height</t>
  </si>
  <si>
    <t>SF of exterior wall</t>
  </si>
  <si>
    <t>LF of Exterior Wall</t>
  </si>
  <si>
    <t>Gable Length</t>
  </si>
  <si>
    <t>Eave Length</t>
  </si>
  <si>
    <t>Sill Plate 2x8 Treated</t>
  </si>
  <si>
    <t>I joists</t>
  </si>
  <si>
    <t>Rim Joist</t>
  </si>
  <si>
    <t>3/4" Plywood Decking</t>
  </si>
  <si>
    <t>2x6 Plates LF</t>
  </si>
  <si>
    <t xml:space="preserve">2x6 Studs </t>
  </si>
  <si>
    <t>7/16 OSB sheathing</t>
  </si>
  <si>
    <t>Floor area SF</t>
  </si>
  <si>
    <t>Install sills</t>
  </si>
  <si>
    <t>Frame joists</t>
  </si>
  <si>
    <t>Install decking</t>
  </si>
  <si>
    <t>Lay out plates</t>
  </si>
  <si>
    <t>Build walls</t>
  </si>
  <si>
    <t>Install sheathing</t>
  </si>
  <si>
    <t>Hrs/LF</t>
  </si>
  <si>
    <t>B2*2</t>
  </si>
  <si>
    <t>B3*3</t>
  </si>
  <si>
    <t>B2*B3</t>
  </si>
  <si>
    <t>Sum(D2:D3)</t>
  </si>
  <si>
    <t>D5*(B6+1)</t>
  </si>
  <si>
    <t>Add 20% markup 7% tax</t>
  </si>
  <si>
    <t>Waste</t>
  </si>
  <si>
    <t>%</t>
  </si>
  <si>
    <t>Bracing 2x4</t>
  </si>
  <si>
    <t>Enter LF of Header</t>
  </si>
  <si>
    <t>Enter # of Openings</t>
  </si>
  <si>
    <t>2x12 Headers</t>
  </si>
  <si>
    <t>Crip Studs</t>
  </si>
  <si>
    <t>Backing</t>
  </si>
  <si>
    <t>Enter # of Int.  Walls</t>
  </si>
  <si>
    <t>Jim Allen' s Quick Figure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</si>
</sst>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44" fontId="0" fillId="3" borderId="0" xfId="0" applyNumberFormat="1" applyFill="1" applyAlignment="1">
      <alignment/>
    </xf>
    <xf numFmtId="44" fontId="0" fillId="3" borderId="0" xfId="17" applyFill="1" applyAlignment="1">
      <alignment/>
    </xf>
    <xf numFmtId="0" fontId="0" fillId="4" borderId="0" xfId="0" applyFill="1" applyAlignment="1">
      <alignment/>
    </xf>
    <xf numFmtId="44" fontId="0" fillId="5" borderId="0" xfId="17" applyFont="1" applyFill="1" applyAlignment="1">
      <alignment/>
    </xf>
    <xf numFmtId="44" fontId="0" fillId="5" borderId="0" xfId="0" applyNumberFormat="1" applyFill="1" applyAlignment="1">
      <alignment/>
    </xf>
    <xf numFmtId="0" fontId="0" fillId="6" borderId="0" xfId="0" applyFill="1" applyAlignment="1">
      <alignment/>
    </xf>
    <xf numFmtId="0" fontId="0" fillId="0" borderId="0" xfId="0" applyFont="1" applyFill="1" applyAlignment="1">
      <alignment/>
    </xf>
    <xf numFmtId="44" fontId="0" fillId="0" borderId="0" xfId="17" applyFill="1" applyAlignment="1">
      <alignment/>
    </xf>
    <xf numFmtId="0" fontId="1" fillId="0" borderId="0" xfId="0" applyFont="1" applyFill="1" applyAlignment="1">
      <alignment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1" fillId="3" borderId="0" xfId="0" applyFont="1" applyFill="1" applyAlignment="1">
      <alignment/>
    </xf>
    <xf numFmtId="0" fontId="1" fillId="6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4" borderId="0" xfId="0" applyFont="1" applyFill="1" applyAlignment="1">
      <alignment/>
    </xf>
    <xf numFmtId="44" fontId="1" fillId="6" borderId="0" xfId="0" applyNumberFormat="1" applyFont="1" applyFill="1" applyAlignment="1">
      <alignment/>
    </xf>
    <xf numFmtId="44" fontId="1" fillId="3" borderId="0" xfId="0" applyNumberFormat="1" applyFont="1" applyFill="1" applyAlignment="1">
      <alignment/>
    </xf>
    <xf numFmtId="44" fontId="1" fillId="2" borderId="0" xfId="0" applyNumberFormat="1" applyFont="1" applyFill="1" applyAlignment="1">
      <alignment/>
    </xf>
    <xf numFmtId="44" fontId="1" fillId="4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44" fontId="4" fillId="0" borderId="0" xfId="17" applyFont="1" applyFill="1" applyAlignment="1">
      <alignment/>
    </xf>
    <xf numFmtId="0" fontId="0" fillId="0" borderId="0" xfId="0" applyFont="1" applyAlignment="1" applyProtection="1">
      <alignment/>
      <protection/>
    </xf>
    <xf numFmtId="44" fontId="4" fillId="0" borderId="0" xfId="0" applyNumberFormat="1" applyFont="1" applyFill="1" applyAlignment="1">
      <alignment/>
    </xf>
    <xf numFmtId="44" fontId="1" fillId="5" borderId="0" xfId="0" applyNumberFormat="1" applyFont="1" applyFill="1" applyAlignment="1">
      <alignment/>
    </xf>
    <xf numFmtId="0" fontId="4" fillId="8" borderId="0" xfId="0" applyFont="1" applyFill="1" applyAlignment="1">
      <alignment/>
    </xf>
    <xf numFmtId="0" fontId="4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23.7109375" style="0" customWidth="1"/>
    <col min="2" max="2" width="10.28125" style="0" bestFit="1" customWidth="1"/>
    <col min="5" max="5" width="10.28125" style="0" bestFit="1" customWidth="1"/>
    <col min="6" max="6" width="16.7109375" style="0" customWidth="1"/>
    <col min="7" max="7" width="20.7109375" style="0" customWidth="1"/>
    <col min="9" max="9" width="11.00390625" style="0" bestFit="1" customWidth="1"/>
    <col min="10" max="10" width="12.7109375" style="0" customWidth="1"/>
  </cols>
  <sheetData>
    <row r="1" spans="1:8" ht="20.25">
      <c r="A1" s="30" t="s">
        <v>17</v>
      </c>
      <c r="B1" s="28"/>
      <c r="C1" s="28"/>
      <c r="D1" s="28"/>
      <c r="E1" s="28"/>
      <c r="F1" s="28"/>
      <c r="G1" s="28"/>
      <c r="H1" s="29"/>
    </row>
    <row r="2" spans="1:8" ht="15.75">
      <c r="A2" s="28" t="s">
        <v>18</v>
      </c>
      <c r="B2" s="36">
        <v>30</v>
      </c>
      <c r="C2" s="28"/>
      <c r="D2" s="28"/>
      <c r="E2" s="37">
        <f>B2*2</f>
        <v>60</v>
      </c>
      <c r="F2" s="28" t="s">
        <v>41</v>
      </c>
      <c r="G2" s="28" t="s">
        <v>25</v>
      </c>
      <c r="H2" s="29"/>
    </row>
    <row r="3" spans="1:8" ht="15.75">
      <c r="A3" s="28" t="s">
        <v>19</v>
      </c>
      <c r="B3" s="36">
        <v>40</v>
      </c>
      <c r="C3" s="28"/>
      <c r="D3" s="28"/>
      <c r="E3" s="37">
        <f>B3*2</f>
        <v>80</v>
      </c>
      <c r="F3" s="28" t="s">
        <v>42</v>
      </c>
      <c r="G3" s="28" t="s">
        <v>24</v>
      </c>
      <c r="H3" s="29"/>
    </row>
    <row r="4" spans="1:8" ht="15.75">
      <c r="A4" s="28" t="s">
        <v>33</v>
      </c>
      <c r="B4" s="28"/>
      <c r="C4" s="28"/>
      <c r="D4" s="28"/>
      <c r="E4" s="37">
        <f>B2*B3</f>
        <v>1200</v>
      </c>
      <c r="F4" t="s">
        <v>43</v>
      </c>
      <c r="G4" s="28" t="s">
        <v>33</v>
      </c>
      <c r="H4" s="29"/>
    </row>
    <row r="5" spans="1:9" ht="15.75">
      <c r="A5" s="28" t="s">
        <v>20</v>
      </c>
      <c r="B5" s="28"/>
      <c r="C5" s="28"/>
      <c r="D5" s="28"/>
      <c r="E5" s="37">
        <f>SUM(E2:E3)</f>
        <v>140</v>
      </c>
      <c r="F5" s="28" t="s">
        <v>44</v>
      </c>
      <c r="G5" s="28" t="s">
        <v>23</v>
      </c>
      <c r="H5" s="29"/>
      <c r="I5" s="27"/>
    </row>
    <row r="6" spans="1:8" ht="15.75">
      <c r="A6" s="28" t="s">
        <v>21</v>
      </c>
      <c r="B6" s="36">
        <v>9</v>
      </c>
      <c r="C6" s="28"/>
      <c r="D6" s="28"/>
      <c r="E6" s="37">
        <f>E5*(B6+1)</f>
        <v>1400</v>
      </c>
      <c r="F6" s="28" t="s">
        <v>45</v>
      </c>
      <c r="G6" s="28" t="s">
        <v>22</v>
      </c>
      <c r="H6" s="29"/>
    </row>
    <row r="7" spans="1:7" ht="15.75">
      <c r="A7" s="28" t="s">
        <v>50</v>
      </c>
      <c r="B7" s="36">
        <v>36</v>
      </c>
      <c r="E7" s="37">
        <f>B7</f>
        <v>36</v>
      </c>
      <c r="G7" s="28" t="s">
        <v>50</v>
      </c>
    </row>
    <row r="8" spans="1:7" ht="15.75">
      <c r="A8" s="28" t="s">
        <v>51</v>
      </c>
      <c r="B8" s="36">
        <v>8</v>
      </c>
      <c r="E8" s="37">
        <f>B8</f>
        <v>8</v>
      </c>
      <c r="G8" s="28" t="s">
        <v>51</v>
      </c>
    </row>
    <row r="9" spans="1:7" ht="15.75">
      <c r="A9" s="28" t="s">
        <v>55</v>
      </c>
      <c r="B9" s="36">
        <v>10</v>
      </c>
      <c r="E9" s="37">
        <f>B9</f>
        <v>10</v>
      </c>
      <c r="G9" s="28" t="s">
        <v>55</v>
      </c>
    </row>
    <row r="10" spans="1:10" ht="15.75">
      <c r="A10" s="16" t="s">
        <v>56</v>
      </c>
      <c r="B10" s="17"/>
      <c r="C10" s="16" t="s">
        <v>0</v>
      </c>
      <c r="D10" s="17"/>
      <c r="E10" s="16" t="s">
        <v>15</v>
      </c>
      <c r="F10" s="16"/>
      <c r="G10" s="16"/>
      <c r="H10" s="16"/>
      <c r="I10" s="16"/>
      <c r="J10" s="16"/>
    </row>
    <row r="11" spans="1:10" ht="15.75">
      <c r="A11" s="16" t="s">
        <v>1</v>
      </c>
      <c r="B11" s="16" t="s">
        <v>2</v>
      </c>
      <c r="C11" s="16" t="s">
        <v>3</v>
      </c>
      <c r="D11" s="16" t="s">
        <v>47</v>
      </c>
      <c r="E11" s="16" t="s">
        <v>4</v>
      </c>
      <c r="F11" s="16"/>
      <c r="G11" s="16" t="s">
        <v>5</v>
      </c>
      <c r="H11" s="16" t="s">
        <v>40</v>
      </c>
      <c r="I11" s="16" t="s">
        <v>6</v>
      </c>
      <c r="J11" s="16" t="s">
        <v>4</v>
      </c>
    </row>
    <row r="12" spans="1:10" ht="15.75">
      <c r="A12" s="31"/>
      <c r="B12" s="31"/>
      <c r="C12" s="31"/>
      <c r="D12" s="31" t="s">
        <v>48</v>
      </c>
      <c r="E12" s="31"/>
      <c r="F12" s="31"/>
      <c r="G12" s="1" t="s">
        <v>7</v>
      </c>
      <c r="H12">
        <v>1</v>
      </c>
      <c r="I12" s="32">
        <v>100</v>
      </c>
      <c r="J12" s="34">
        <f>H12*I12</f>
        <v>100</v>
      </c>
    </row>
    <row r="13" spans="1:10" ht="15.75">
      <c r="A13" s="31"/>
      <c r="B13" s="31"/>
      <c r="C13" s="31"/>
      <c r="D13" s="31"/>
      <c r="E13" s="31"/>
      <c r="F13" s="31"/>
      <c r="G13" s="1" t="s">
        <v>8</v>
      </c>
      <c r="H13">
        <v>0.5</v>
      </c>
      <c r="I13" s="32">
        <v>100</v>
      </c>
      <c r="J13" s="34">
        <f>H13*I13</f>
        <v>50</v>
      </c>
    </row>
    <row r="14" spans="1:10" ht="12.75">
      <c r="A14" s="1" t="s">
        <v>26</v>
      </c>
      <c r="B14" s="13">
        <v>0.75</v>
      </c>
      <c r="C14" s="33">
        <f>E5</f>
        <v>140</v>
      </c>
      <c r="D14" s="33">
        <v>1.05</v>
      </c>
      <c r="E14" s="10">
        <f>(B14*C14)*D14</f>
        <v>110.25</v>
      </c>
      <c r="F14" s="1"/>
      <c r="G14" s="1" t="s">
        <v>34</v>
      </c>
      <c r="I14" s="3">
        <v>50</v>
      </c>
      <c r="J14" s="35">
        <f>H14*I14</f>
        <v>0</v>
      </c>
    </row>
    <row r="15" spans="1:10" ht="12.75">
      <c r="A15" s="1" t="s">
        <v>27</v>
      </c>
      <c r="B15" s="13">
        <v>1.5</v>
      </c>
      <c r="C15" s="33">
        <f>(B2*0.75)*B3</f>
        <v>900</v>
      </c>
      <c r="D15" s="33">
        <v>1.1</v>
      </c>
      <c r="E15" s="10">
        <f aca="true" t="shared" si="0" ref="E15:E24">(B15*C15)*D15</f>
        <v>1485.0000000000002</v>
      </c>
      <c r="F15" s="1"/>
      <c r="G15" s="1" t="s">
        <v>35</v>
      </c>
      <c r="I15" s="3">
        <v>50</v>
      </c>
      <c r="J15" s="35">
        <f>H15*I15</f>
        <v>0</v>
      </c>
    </row>
    <row r="16" spans="1:10" ht="12.75">
      <c r="A16" s="15" t="s">
        <v>28</v>
      </c>
      <c r="B16" s="14">
        <v>1.5</v>
      </c>
      <c r="C16" s="33">
        <f>E5</f>
        <v>140</v>
      </c>
      <c r="D16" s="33">
        <v>1.05</v>
      </c>
      <c r="E16" s="10">
        <f t="shared" si="0"/>
        <v>220.5</v>
      </c>
      <c r="G16" s="1"/>
      <c r="I16" s="3">
        <v>50</v>
      </c>
      <c r="J16" s="11">
        <f aca="true" t="shared" si="1" ref="J16:J26">H16*I16</f>
        <v>0</v>
      </c>
    </row>
    <row r="17" spans="1:10" ht="12.75">
      <c r="A17" s="15" t="s">
        <v>29</v>
      </c>
      <c r="B17" s="14">
        <v>30</v>
      </c>
      <c r="C17" s="33">
        <f>ROUNDUP(E4/32,0)</f>
        <v>38</v>
      </c>
      <c r="D17" s="33">
        <v>1.1</v>
      </c>
      <c r="E17" s="10">
        <f t="shared" si="0"/>
        <v>1254</v>
      </c>
      <c r="G17" s="1" t="s">
        <v>36</v>
      </c>
      <c r="I17" s="3">
        <v>50</v>
      </c>
      <c r="J17" s="11">
        <f t="shared" si="1"/>
        <v>0</v>
      </c>
    </row>
    <row r="18" spans="1:10" ht="12.75">
      <c r="A18" s="15" t="s">
        <v>30</v>
      </c>
      <c r="B18" s="14">
        <v>0.5</v>
      </c>
      <c r="C18" s="33">
        <f>E5*3</f>
        <v>420</v>
      </c>
      <c r="D18" s="33">
        <v>1.1</v>
      </c>
      <c r="E18" s="10">
        <f t="shared" si="0"/>
        <v>231.00000000000003</v>
      </c>
      <c r="G18" s="1" t="s">
        <v>37</v>
      </c>
      <c r="I18" s="3">
        <v>50</v>
      </c>
      <c r="J18" s="11">
        <f t="shared" si="1"/>
        <v>0</v>
      </c>
    </row>
    <row r="19" spans="1:10" ht="12.75">
      <c r="A19" s="15" t="s">
        <v>31</v>
      </c>
      <c r="B19" s="14">
        <v>4</v>
      </c>
      <c r="C19" s="33">
        <f>E5*0.75</f>
        <v>105</v>
      </c>
      <c r="D19" s="33">
        <v>1.1</v>
      </c>
      <c r="E19" s="10">
        <f t="shared" si="0"/>
        <v>462.00000000000006</v>
      </c>
      <c r="G19" s="1" t="s">
        <v>38</v>
      </c>
      <c r="I19" s="3">
        <v>50</v>
      </c>
      <c r="J19" s="11">
        <f t="shared" si="1"/>
        <v>0</v>
      </c>
    </row>
    <row r="20" spans="1:10" ht="12.75">
      <c r="A20" s="15" t="s">
        <v>32</v>
      </c>
      <c r="B20" s="14">
        <v>7</v>
      </c>
      <c r="C20" s="33">
        <f>ROUNDUP(E6/36,0)</f>
        <v>39</v>
      </c>
      <c r="D20" s="33">
        <v>1.1</v>
      </c>
      <c r="E20" s="10">
        <f t="shared" si="0"/>
        <v>300.3</v>
      </c>
      <c r="G20" s="1" t="s">
        <v>39</v>
      </c>
      <c r="I20" s="3">
        <v>50</v>
      </c>
      <c r="J20" s="11">
        <f t="shared" si="1"/>
        <v>0</v>
      </c>
    </row>
    <row r="21" spans="1:10" ht="12.75">
      <c r="A21" s="15" t="s">
        <v>49</v>
      </c>
      <c r="B21" s="14">
        <v>0.35</v>
      </c>
      <c r="C21" s="33">
        <f>E5</f>
        <v>140</v>
      </c>
      <c r="D21" s="33">
        <v>1.1</v>
      </c>
      <c r="E21" s="10">
        <f t="shared" si="0"/>
        <v>53.900000000000006</v>
      </c>
      <c r="G21" s="1"/>
      <c r="I21" s="3"/>
      <c r="J21" s="11"/>
    </row>
    <row r="22" spans="1:10" ht="12.75">
      <c r="A22" s="15" t="s">
        <v>52</v>
      </c>
      <c r="B22" s="14">
        <v>1.2</v>
      </c>
      <c r="C22" s="33">
        <f>E7*2</f>
        <v>72</v>
      </c>
      <c r="D22" s="33">
        <v>1.1</v>
      </c>
      <c r="E22" s="10">
        <f t="shared" si="0"/>
        <v>95.03999999999999</v>
      </c>
      <c r="G22" s="1"/>
      <c r="I22" s="3"/>
      <c r="J22" s="11"/>
    </row>
    <row r="23" spans="1:10" ht="12.75">
      <c r="A23" s="15" t="s">
        <v>53</v>
      </c>
      <c r="B23" s="14">
        <v>0.5</v>
      </c>
      <c r="C23" s="33">
        <f>E8*2</f>
        <v>16</v>
      </c>
      <c r="D23" s="33">
        <v>1.05</v>
      </c>
      <c r="E23" s="10">
        <f t="shared" si="0"/>
        <v>8.4</v>
      </c>
      <c r="G23" s="1"/>
      <c r="I23" s="3"/>
      <c r="J23" s="11"/>
    </row>
    <row r="24" spans="1:10" ht="12.75">
      <c r="A24" s="15" t="s">
        <v>54</v>
      </c>
      <c r="B24" s="14">
        <v>0.5</v>
      </c>
      <c r="C24" s="33">
        <f>E9*2</f>
        <v>20</v>
      </c>
      <c r="D24" s="33">
        <v>1.1</v>
      </c>
      <c r="E24" s="10">
        <f t="shared" si="0"/>
        <v>11</v>
      </c>
      <c r="G24" s="1"/>
      <c r="I24" s="3"/>
      <c r="J24" s="11"/>
    </row>
    <row r="25" spans="1:10" ht="12.75">
      <c r="A25" s="15"/>
      <c r="B25" s="14"/>
      <c r="C25" s="33"/>
      <c r="D25" s="33"/>
      <c r="E25" s="10"/>
      <c r="G25" s="1"/>
      <c r="I25" s="3"/>
      <c r="J25" s="11"/>
    </row>
    <row r="26" spans="1:10" ht="12.75">
      <c r="A26" s="1" t="s">
        <v>9</v>
      </c>
      <c r="B26" s="4"/>
      <c r="E26" s="10">
        <f>SUM(E14:E20)</f>
        <v>4063.05</v>
      </c>
      <c r="G26" s="1"/>
      <c r="I26" s="3">
        <v>82</v>
      </c>
      <c r="J26" s="11">
        <f t="shared" si="1"/>
        <v>0</v>
      </c>
    </row>
    <row r="27" spans="1:10" ht="12.75">
      <c r="A27" s="1" t="s">
        <v>16</v>
      </c>
      <c r="B27" s="4"/>
      <c r="E27" s="10">
        <f>E26*0.05</f>
        <v>203.15250000000003</v>
      </c>
      <c r="G27" s="1"/>
      <c r="I27" s="3">
        <v>82</v>
      </c>
      <c r="J27" s="11"/>
    </row>
    <row r="28" spans="1:10" ht="12.75">
      <c r="A28" s="1" t="s">
        <v>46</v>
      </c>
      <c r="B28" s="4"/>
      <c r="E28" s="10">
        <f>E26*0.27</f>
        <v>1097.0235</v>
      </c>
      <c r="G28" s="1" t="s">
        <v>12</v>
      </c>
      <c r="H28" s="26">
        <f>SUM(H12:H20)</f>
        <v>1.5</v>
      </c>
      <c r="I28" s="2"/>
      <c r="J28" s="11"/>
    </row>
    <row r="29" spans="1:10" ht="12.75">
      <c r="A29" s="18" t="s">
        <v>10</v>
      </c>
      <c r="B29" s="7"/>
      <c r="C29" s="6"/>
      <c r="D29" s="6"/>
      <c r="E29" s="8">
        <f>E26+E28</f>
        <v>5160.0735</v>
      </c>
      <c r="G29" s="19" t="s">
        <v>11</v>
      </c>
      <c r="H29" s="12"/>
      <c r="I29" s="12"/>
      <c r="J29" s="22">
        <f>SUM(J14:J20)</f>
        <v>0</v>
      </c>
    </row>
    <row r="30" spans="7:10" ht="12.75">
      <c r="G30" s="18" t="s">
        <v>13</v>
      </c>
      <c r="H30" s="6"/>
      <c r="I30" s="6"/>
      <c r="J30" s="23">
        <f>E29</f>
        <v>5160.0735</v>
      </c>
    </row>
    <row r="31" spans="7:10" ht="12.75">
      <c r="G31" s="20" t="s">
        <v>4</v>
      </c>
      <c r="H31" s="5"/>
      <c r="I31" s="5"/>
      <c r="J31" s="24">
        <f>J29+J30</f>
        <v>5160.0735</v>
      </c>
    </row>
    <row r="32" spans="7:10" ht="12.75">
      <c r="G32" s="1"/>
      <c r="J32" s="1"/>
    </row>
    <row r="33" spans="7:10" ht="12.75">
      <c r="G33" s="18" t="s">
        <v>13</v>
      </c>
      <c r="H33" s="6"/>
      <c r="I33" s="6"/>
      <c r="J33" s="23">
        <f>E29</f>
        <v>5160.0735</v>
      </c>
    </row>
    <row r="34" spans="7:10" ht="12.75">
      <c r="G34" s="19" t="s">
        <v>14</v>
      </c>
      <c r="H34" s="12"/>
      <c r="I34" s="12"/>
      <c r="J34" s="22">
        <f>J29*1.1</f>
        <v>0</v>
      </c>
    </row>
    <row r="35" spans="7:10" ht="12.75">
      <c r="G35" s="21" t="s">
        <v>4</v>
      </c>
      <c r="H35" s="9"/>
      <c r="I35" s="9"/>
      <c r="J35" s="25">
        <f>J33+J34</f>
        <v>5160.0735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Betsworth</dc:creator>
  <cp:keywords/>
  <dc:description/>
  <cp:lastModifiedBy>Betsworth</cp:lastModifiedBy>
  <dcterms:created xsi:type="dcterms:W3CDTF">2007-02-06T13:32:02Z</dcterms:created>
  <dcterms:modified xsi:type="dcterms:W3CDTF">2008-04-28T12:08:54Z</dcterms:modified>
  <cp:category/>
  <cp:version/>
  <cp:contentType/>
  <cp:contentStatus/>
</cp:coreProperties>
</file>