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685" activeTab="1"/>
  </bookViews>
  <sheets>
    <sheet name="Notes and Help" sheetId="1" r:id="rId1"/>
    <sheet name="Estimate" sheetId="2" r:id="rId2"/>
    <sheet name="Input_Labor" sheetId="3" r:id="rId3"/>
    <sheet name="Input_Materials" sheetId="4" r:id="rId4"/>
    <sheet name="Formulas" sheetId="5" r:id="rId5"/>
    <sheet name="Variables" sheetId="6" r:id="rId6"/>
  </sheets>
  <definedNames>
    <definedName name="Crew_Charge_Rate">'Variables'!$C$7</definedName>
    <definedName name="Extended">'Input_Materials'!$D$8:$D$65536</definedName>
    <definedName name="Hours">'Input_Labor'!$C$7:$C$65536</definedName>
    <definedName name="Labor_Markup">'Variables'!$C$8</definedName>
    <definedName name="Material_Contingency">'Variables'!$C$4</definedName>
    <definedName name="Material_Markup">'Variables'!$C$5</definedName>
    <definedName name="Projected_Labor_Costs">'Input_Labor'!$C$3</definedName>
    <definedName name="Projected_Material_Cost">'Input_Materials'!$D$5</definedName>
    <definedName name="Sales_Tax">'Variables'!$C$6</definedName>
    <definedName name="Total">'Formulas'!$C$9</definedName>
    <definedName name="Total_Labor">'Formulas'!$C$4</definedName>
    <definedName name="Total_Material">'Formulas'!$C$7</definedName>
  </definedNames>
  <calcPr fullCalcOnLoad="1"/>
</workbook>
</file>

<file path=xl/sharedStrings.xml><?xml version="1.0" encoding="utf-8"?>
<sst xmlns="http://schemas.openxmlformats.org/spreadsheetml/2006/main" count="95" uniqueCount="81">
  <si>
    <t>&lt;Name</t>
  </si>
  <si>
    <t>Material Name</t>
  </si>
  <si>
    <t>Price</t>
  </si>
  <si>
    <t>Quanitiy</t>
  </si>
  <si>
    <t>Total</t>
  </si>
  <si>
    <t>Job</t>
  </si>
  <si>
    <t xml:space="preserve">Hours </t>
  </si>
  <si>
    <t>Estimating</t>
  </si>
  <si>
    <t>Billing</t>
  </si>
  <si>
    <t>Subtotal Materials</t>
  </si>
  <si>
    <t>Total Labor</t>
  </si>
  <si>
    <t>Total Hours</t>
  </si>
  <si>
    <t>Blank Worksheet</t>
  </si>
  <si>
    <t>2x4 Studs</t>
  </si>
  <si>
    <t>2x4 Plates LF</t>
  </si>
  <si>
    <t>4x8 x 1/2 sheetrock</t>
  </si>
  <si>
    <t>5 gal joint compound and tape</t>
  </si>
  <si>
    <t>Bob Breaktime</t>
  </si>
  <si>
    <t>Build walls</t>
  </si>
  <si>
    <t>Hang sheetrock</t>
  </si>
  <si>
    <t>1st coat</t>
  </si>
  <si>
    <t>2nd coat</t>
  </si>
  <si>
    <t>3rd coat</t>
  </si>
  <si>
    <t>Sand and texture</t>
  </si>
  <si>
    <t>Contingency</t>
  </si>
  <si>
    <t>Tax</t>
  </si>
  <si>
    <t>These are those numbers that tend to stay the same for many projects.</t>
  </si>
  <si>
    <t>Material_Contingency</t>
  </si>
  <si>
    <t>Material_Markup</t>
  </si>
  <si>
    <t>Crew_Charge_Rate</t>
  </si>
  <si>
    <t>Details</t>
  </si>
  <si>
    <t>Labor_Markup</t>
  </si>
  <si>
    <t>Extended</t>
  </si>
  <si>
    <t>Sales_Tax</t>
  </si>
  <si>
    <t>Projected Labor Costs</t>
  </si>
  <si>
    <t>Projected Materials</t>
  </si>
  <si>
    <t>Projected_Material_Costs</t>
  </si>
  <si>
    <t>Total Material</t>
  </si>
  <si>
    <t>Client Info</t>
  </si>
  <si>
    <t>Maybe a date</t>
  </si>
  <si>
    <t>Invoice Number???</t>
  </si>
  <si>
    <t>Estimated Total</t>
  </si>
  <si>
    <t>This is still Bob's worksheet. I just cut and pasted his formulas and Named certain Columns and Cells</t>
  </si>
  <si>
    <t>reeally I named Ranges and Cells</t>
  </si>
  <si>
    <t>First look at the page named "Variables." Then click on "Insert" in the Menu Bar, Not on the Right Mouse Click.</t>
  </si>
  <si>
    <t>On the "Insert" Submenu, find and hold your mouse over "Name" until you see its' submenu.</t>
  </si>
  <si>
    <t>Click on "Define"</t>
  </si>
  <si>
    <t>In that Menu, click on and study each of these "Names:</t>
  </si>
  <si>
    <t>Projected_Material_Cost</t>
  </si>
  <si>
    <t>and the formulas in C2 to D5.</t>
  </si>
  <si>
    <t>Do the same thing on "Input_Labor," "Formulas," and "Estimate."</t>
  </si>
  <si>
    <t>By only putting top level info on the "Estimate" sheet you easily keep confidential info out of the clients eyes.</t>
  </si>
  <si>
    <t>By Collating it on the "Formulas" sheet, you can easily see the midlevel result with a finer breakdown.</t>
  </si>
  <si>
    <t>On the two "Input_" sheets, I used the "Window" menu to "Freeze Panes" so the column headings and sub totals</t>
  </si>
  <si>
    <t>would always be visible.</t>
  </si>
  <si>
    <t>Now go to the "Input_Materials" Sheet and this time study these "Names"</t>
  </si>
  <si>
    <t>to keep results on top and making the sheet work with any number, (up to 65,000 or so,) of entries.</t>
  </si>
  <si>
    <t>only references cell on the same page. However in cases like "Extended" and "Hours," they make it easier</t>
  </si>
  <si>
    <t>The use of named cells makes formulas Self_Documenting, but I don't usually use them when the formula</t>
  </si>
  <si>
    <t>You cannot have the same Name on two different sheets, unless you !@(#&amp;~@%)!@$&amp; Well, I'll tell you later.</t>
  </si>
  <si>
    <t>By changing one value on the "Variables</t>
  </si>
  <si>
    <t xml:space="preserve">The contents of the "Extended" column </t>
  </si>
  <si>
    <t>are not used anywhere, but are here</t>
  </si>
  <si>
    <t>for the estimaters convenience.</t>
  </si>
  <si>
    <t>Check out the formulas in D9 to a ways down</t>
  </si>
  <si>
    <t>sheet, you can alter the values in the entire</t>
  </si>
  <si>
    <t>"Projected Labor Costs" value cell.</t>
  </si>
  <si>
    <t>"Extended" column and in the</t>
  </si>
  <si>
    <t xml:space="preserve">Note that there is a range Named "Hours" that is  </t>
  </si>
  <si>
    <t>used in the "Total Hours" value cell.</t>
  </si>
  <si>
    <t>The contents of B3 and B4 are for the</t>
  </si>
  <si>
    <t xml:space="preserve">convenience of the estimater. They are </t>
  </si>
  <si>
    <t>not used anywhere else.</t>
  </si>
  <si>
    <t>Go ahead and rename this sheet "Details," it will be automatically</t>
  </si>
  <si>
    <t>updated throughout the workbook, except in my little help notes.</t>
  </si>
  <si>
    <t>The purpose of this sheet is to give the estimater one place</t>
  </si>
  <si>
    <t>to see all the midlevel information and a place to manage</t>
  </si>
  <si>
    <t>all formulas that corelate all the subtotals on the various sheets.</t>
  </si>
  <si>
    <r>
      <t xml:space="preserve">You can </t>
    </r>
    <r>
      <rPr>
        <sz val="10"/>
        <rFont val="Arial"/>
        <family val="2"/>
      </rPr>
      <t>cut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and paste the three colored value cells anywhere needed to make a nice </t>
    </r>
  </si>
  <si>
    <r>
      <t>Your Bisiness Header</t>
    </r>
    <r>
      <rPr>
        <sz val="10"/>
        <rFont val="Arial"/>
        <family val="2"/>
      </rPr>
      <t>(sic)</t>
    </r>
  </si>
  <si>
    <t>estimate presentation. They are the only cells on this sheet that refer to anywhere else.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</si>
</sst>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color indexed="9"/>
      <name val="Arial"/>
      <family val="2"/>
    </font>
    <font>
      <b/>
      <i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2" borderId="0" xfId="17" applyFont="1" applyFill="1" applyAlignment="1">
      <alignment/>
    </xf>
    <xf numFmtId="44" fontId="0" fillId="2" borderId="0" xfId="0" applyNumberFormat="1" applyFill="1" applyAlignment="1">
      <alignment/>
    </xf>
    <xf numFmtId="0" fontId="0" fillId="0" borderId="0" xfId="0" applyFont="1" applyFill="1" applyAlignment="1">
      <alignment/>
    </xf>
    <xf numFmtId="44" fontId="0" fillId="0" borderId="0" xfId="17" applyFill="1" applyAlignment="1">
      <alignment/>
    </xf>
    <xf numFmtId="0" fontId="1" fillId="0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44" fontId="1" fillId="4" borderId="0" xfId="0" applyNumberFormat="1" applyFont="1" applyFill="1" applyAlignment="1">
      <alignment/>
    </xf>
    <xf numFmtId="44" fontId="1" fillId="5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6" borderId="0" xfId="0" applyFont="1" applyFill="1" applyAlignment="1">
      <alignment/>
    </xf>
    <xf numFmtId="44" fontId="0" fillId="6" borderId="0" xfId="0" applyNumberFormat="1" applyFill="1" applyAlignment="1">
      <alignment/>
    </xf>
    <xf numFmtId="44" fontId="0" fillId="0" borderId="0" xfId="17" applyFont="1" applyFill="1" applyAlignment="1">
      <alignment/>
    </xf>
    <xf numFmtId="44" fontId="0" fillId="2" borderId="0" xfId="17" applyFont="1" applyFill="1" applyAlignment="1">
      <alignment/>
    </xf>
    <xf numFmtId="44" fontId="1" fillId="6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7" borderId="0" xfId="0" applyFont="1" applyFill="1" applyAlignment="1">
      <alignment horizontal="centerContinuous"/>
    </xf>
    <xf numFmtId="44" fontId="6" fillId="7" borderId="0" xfId="0" applyNumberFormat="1" applyFont="1" applyFill="1" applyAlignment="1">
      <alignment horizontal="centerContinuous"/>
    </xf>
    <xf numFmtId="9" fontId="0" fillId="0" borderId="0" xfId="21" applyFill="1" applyBorder="1" applyAlignment="1">
      <alignment/>
    </xf>
    <xf numFmtId="44" fontId="0" fillId="2" borderId="1" xfId="17" applyFont="1" applyFill="1" applyBorder="1" applyAlignment="1">
      <alignment/>
    </xf>
    <xf numFmtId="0" fontId="1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4" fontId="0" fillId="2" borderId="0" xfId="17" applyFont="1" applyFill="1" applyBorder="1" applyAlignment="1">
      <alignment/>
    </xf>
    <xf numFmtId="44" fontId="0" fillId="4" borderId="0" xfId="0" applyNumberFormat="1" applyFill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9" fontId="0" fillId="9" borderId="8" xfId="0" applyNumberFormat="1" applyFill="1" applyBorder="1" applyAlignment="1">
      <alignment/>
    </xf>
    <xf numFmtId="8" fontId="0" fillId="9" borderId="8" xfId="0" applyNumberFormat="1" applyFill="1" applyBorder="1" applyAlignment="1">
      <alignment/>
    </xf>
    <xf numFmtId="0" fontId="7" fillId="10" borderId="9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11" borderId="6" xfId="0" applyFont="1" applyFill="1" applyBorder="1" applyAlignment="1">
      <alignment/>
    </xf>
    <xf numFmtId="0" fontId="0" fillId="11" borderId="6" xfId="0" applyFill="1" applyBorder="1" applyAlignment="1">
      <alignment/>
    </xf>
    <xf numFmtId="0" fontId="0" fillId="11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workbookViewId="0" topLeftCell="A2">
      <selection activeCell="L9" sqref="L9"/>
    </sheetView>
  </sheetViews>
  <sheetFormatPr defaultColWidth="9.140625" defaultRowHeight="12.75"/>
  <cols>
    <col min="6" max="6" width="10.28125" style="0" customWidth="1"/>
  </cols>
  <sheetData>
    <row r="2" ht="12.75">
      <c r="B2" t="s">
        <v>42</v>
      </c>
    </row>
    <row r="3" ht="12.75">
      <c r="C3" t="s">
        <v>43</v>
      </c>
    </row>
    <row r="5" ht="12.75">
      <c r="B5" t="s">
        <v>44</v>
      </c>
    </row>
    <row r="6" ht="12.75">
      <c r="B6" t="s">
        <v>45</v>
      </c>
    </row>
    <row r="7" ht="12.75">
      <c r="B7" t="s">
        <v>46</v>
      </c>
    </row>
    <row r="8" spans="2:7" ht="12.75">
      <c r="B8" t="s">
        <v>47</v>
      </c>
      <c r="G8" t="s">
        <v>27</v>
      </c>
    </row>
    <row r="9" ht="12.75">
      <c r="G9" t="s">
        <v>28</v>
      </c>
    </row>
    <row r="10" ht="12.75">
      <c r="G10" t="s">
        <v>33</v>
      </c>
    </row>
    <row r="11" ht="12.75">
      <c r="G11" t="s">
        <v>29</v>
      </c>
    </row>
    <row r="12" ht="12.75">
      <c r="G12" t="s">
        <v>31</v>
      </c>
    </row>
    <row r="13" spans="2:9" ht="12.75">
      <c r="B13" t="s">
        <v>55</v>
      </c>
      <c r="I13" t="s">
        <v>48</v>
      </c>
    </row>
    <row r="14" spans="3:9" ht="12.75">
      <c r="C14" t="s">
        <v>49</v>
      </c>
      <c r="I14" t="s">
        <v>32</v>
      </c>
    </row>
    <row r="16" ht="12.75">
      <c r="B16" t="s">
        <v>50</v>
      </c>
    </row>
    <row r="18" ht="12.75">
      <c r="B18" t="s">
        <v>58</v>
      </c>
    </row>
    <row r="19" ht="12.75">
      <c r="B19" t="s">
        <v>57</v>
      </c>
    </row>
    <row r="20" ht="12.75">
      <c r="B20" t="s">
        <v>56</v>
      </c>
    </row>
    <row r="21" ht="12.75">
      <c r="B21" t="s">
        <v>59</v>
      </c>
    </row>
    <row r="25" ht="12.75">
      <c r="B25" t="s">
        <v>51</v>
      </c>
    </row>
    <row r="26" ht="12.75">
      <c r="B26" t="s">
        <v>52</v>
      </c>
    </row>
    <row r="27" ht="12.75">
      <c r="B27" t="s">
        <v>53</v>
      </c>
    </row>
    <row r="28" ht="12.75">
      <c r="C28" t="s">
        <v>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E27" sqref="E27"/>
    </sheetView>
  </sheetViews>
  <sheetFormatPr defaultColWidth="9.140625" defaultRowHeight="12.75"/>
  <cols>
    <col min="2" max="2" width="15.421875" style="0" customWidth="1"/>
    <col min="5" max="5" width="12.00390625" style="0" customWidth="1"/>
    <col min="6" max="6" width="13.7109375" style="0" customWidth="1"/>
  </cols>
  <sheetData>
    <row r="1" spans="1:10" ht="12.75">
      <c r="A1" s="37" t="s">
        <v>79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2.75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0" ht="12.75">
      <c r="A3" s="40"/>
      <c r="B3" s="41"/>
      <c r="C3" s="41"/>
      <c r="D3" s="41"/>
      <c r="E3" s="41"/>
      <c r="F3" s="41"/>
      <c r="G3" s="41"/>
      <c r="H3" s="41"/>
      <c r="I3" s="41"/>
      <c r="J3" s="42"/>
    </row>
    <row r="4" spans="1:10" ht="12.75">
      <c r="A4" s="40"/>
      <c r="B4" s="41"/>
      <c r="C4" s="41"/>
      <c r="D4" s="41"/>
      <c r="E4" s="41"/>
      <c r="F4" s="41"/>
      <c r="G4" s="41"/>
      <c r="H4" s="41"/>
      <c r="I4" s="41"/>
      <c r="J4" s="42"/>
    </row>
    <row r="5" spans="1:10" ht="12.75">
      <c r="A5" s="40"/>
      <c r="B5" s="41"/>
      <c r="C5" s="41"/>
      <c r="D5" s="41"/>
      <c r="E5" s="41"/>
      <c r="F5" s="41"/>
      <c r="G5" s="41"/>
      <c r="H5" s="41"/>
      <c r="I5" s="41"/>
      <c r="J5" s="42"/>
    </row>
    <row r="6" spans="1:10" ht="12.75">
      <c r="A6" s="40"/>
      <c r="B6" s="41"/>
      <c r="C6" s="41"/>
      <c r="D6" s="41"/>
      <c r="E6" s="41"/>
      <c r="F6" s="41"/>
      <c r="G6" s="41"/>
      <c r="H6" s="41"/>
      <c r="I6" s="41"/>
      <c r="J6" s="42"/>
    </row>
    <row r="7" spans="1:10" ht="12.75">
      <c r="A7" s="40"/>
      <c r="B7" s="41"/>
      <c r="C7" s="41"/>
      <c r="D7" s="41"/>
      <c r="E7" s="41"/>
      <c r="F7" s="41"/>
      <c r="G7" s="41"/>
      <c r="H7" s="41"/>
      <c r="I7" s="41"/>
      <c r="J7" s="42"/>
    </row>
    <row r="8" spans="1:10" ht="12.75">
      <c r="A8" s="40"/>
      <c r="B8" s="41"/>
      <c r="C8" s="41"/>
      <c r="D8" s="41"/>
      <c r="E8" s="41"/>
      <c r="F8" s="41"/>
      <c r="G8" s="41"/>
      <c r="H8" s="41"/>
      <c r="I8" s="41"/>
      <c r="J8" s="42"/>
    </row>
    <row r="9" spans="1:10" ht="12.75">
      <c r="A9" s="43" t="s">
        <v>38</v>
      </c>
      <c r="B9" s="44"/>
      <c r="C9" s="44"/>
      <c r="D9" s="44"/>
      <c r="E9" s="45"/>
      <c r="F9" s="29" t="s">
        <v>39</v>
      </c>
      <c r="G9" s="30"/>
      <c r="H9" s="30"/>
      <c r="I9" s="30"/>
      <c r="J9" s="31"/>
    </row>
    <row r="10" spans="1:10" ht="12.75">
      <c r="A10" s="46"/>
      <c r="B10" s="47"/>
      <c r="C10" s="47"/>
      <c r="D10" s="47"/>
      <c r="E10" s="48"/>
      <c r="F10" s="32"/>
      <c r="G10" s="33"/>
      <c r="H10" s="33"/>
      <c r="I10" s="33"/>
      <c r="J10" s="34"/>
    </row>
    <row r="11" spans="1:10" ht="12.75">
      <c r="A11" s="46"/>
      <c r="B11" s="47"/>
      <c r="C11" s="47"/>
      <c r="D11" s="47"/>
      <c r="E11" s="48"/>
      <c r="F11" s="29"/>
      <c r="G11" s="30"/>
      <c r="H11" s="30"/>
      <c r="I11" s="30"/>
      <c r="J11" s="31"/>
    </row>
    <row r="12" spans="1:10" ht="12.75">
      <c r="A12" s="49"/>
      <c r="B12" s="50"/>
      <c r="C12" s="50"/>
      <c r="D12" s="50"/>
      <c r="E12" s="51"/>
      <c r="F12" s="32" t="s">
        <v>40</v>
      </c>
      <c r="G12" s="33"/>
      <c r="H12" s="33"/>
      <c r="I12" s="33"/>
      <c r="J12" s="34"/>
    </row>
    <row r="13" spans="1:10" ht="12.75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2.75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2.75">
      <c r="A15" s="55"/>
      <c r="B15" s="53" t="s">
        <v>10</v>
      </c>
      <c r="C15" s="54"/>
      <c r="D15" s="54"/>
      <c r="E15" s="54"/>
      <c r="F15" s="11">
        <f>Total_Labor</f>
        <v>2384.25</v>
      </c>
      <c r="G15" s="55"/>
      <c r="H15" s="55"/>
      <c r="I15" s="55"/>
      <c r="J15" s="55"/>
    </row>
    <row r="16" spans="1:10" ht="12.75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.75">
      <c r="A17" s="55"/>
      <c r="B17" s="53" t="s">
        <v>37</v>
      </c>
      <c r="C17" s="54"/>
      <c r="D17" s="54"/>
      <c r="E17" s="54"/>
      <c r="F17" s="18">
        <f>Total_Material</f>
        <v>361.5744</v>
      </c>
      <c r="G17" s="55"/>
      <c r="H17" s="55"/>
      <c r="I17" s="55"/>
      <c r="J17" s="55"/>
    </row>
    <row r="18" spans="1:10" ht="12.75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.75">
      <c r="A19" s="55"/>
      <c r="B19" s="53" t="s">
        <v>41</v>
      </c>
      <c r="C19" s="54"/>
      <c r="D19" s="54"/>
      <c r="E19" s="54"/>
      <c r="F19" s="12">
        <f>Total</f>
        <v>2745.8244</v>
      </c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2.75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ht="12.75">
      <c r="C22" t="s">
        <v>78</v>
      </c>
    </row>
    <row r="23" ht="12.75">
      <c r="C23" t="s">
        <v>80</v>
      </c>
    </row>
    <row r="25" spans="1:3" ht="12.75">
      <c r="A25" s="52"/>
      <c r="B25" s="52"/>
      <c r="C25" s="52"/>
    </row>
  </sheetData>
  <mergeCells count="2">
    <mergeCell ref="A1:J8"/>
    <mergeCell ref="A9:E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pane ySplit="6" topLeftCell="BM7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10.28125" style="0" customWidth="1"/>
    <col min="4" max="4" width="11.57421875" style="0" customWidth="1"/>
    <col min="5" max="5" width="2.28125" style="0" customWidth="1"/>
  </cols>
  <sheetData>
    <row r="1" spans="1:3" ht="15.75">
      <c r="A1" s="7" t="s">
        <v>17</v>
      </c>
      <c r="B1" s="7" t="s">
        <v>0</v>
      </c>
      <c r="C1" s="7" t="s">
        <v>12</v>
      </c>
    </row>
    <row r="2" spans="2:3" ht="12.75">
      <c r="B2" s="1" t="s">
        <v>11</v>
      </c>
      <c r="C2" s="13">
        <f>SUM(Hours)</f>
        <v>25.5</v>
      </c>
    </row>
    <row r="3" spans="2:3" ht="12.75">
      <c r="B3" s="9" t="s">
        <v>34</v>
      </c>
      <c r="C3" s="28">
        <f>C2*Crew_Charge_Rate</f>
        <v>2167.5</v>
      </c>
    </row>
    <row r="5" spans="1:4" ht="14.25" customHeight="1">
      <c r="A5" s="20" t="s">
        <v>30</v>
      </c>
      <c r="B5" s="20"/>
      <c r="C5" s="20"/>
      <c r="D5" s="21"/>
    </row>
    <row r="6" spans="1:4" ht="15.75">
      <c r="A6" s="7"/>
      <c r="B6" s="7" t="s">
        <v>5</v>
      </c>
      <c r="C6" s="7" t="s">
        <v>6</v>
      </c>
      <c r="D6" s="7" t="s">
        <v>32</v>
      </c>
    </row>
    <row r="7" spans="1:6" ht="12.75">
      <c r="A7" s="1"/>
      <c r="B7" s="1" t="s">
        <v>7</v>
      </c>
      <c r="C7">
        <v>1</v>
      </c>
      <c r="D7" s="3">
        <f>C7*Crew_Charge_Rate</f>
        <v>85</v>
      </c>
      <c r="F7" t="s">
        <v>64</v>
      </c>
    </row>
    <row r="8" spans="1:4" ht="12.75">
      <c r="A8" s="1"/>
      <c r="B8" s="1" t="s">
        <v>8</v>
      </c>
      <c r="C8">
        <v>0.5</v>
      </c>
      <c r="D8" s="3">
        <f aca="true" t="shared" si="0" ref="D8:D22">C8*Crew_Charge_Rate</f>
        <v>42.5</v>
      </c>
    </row>
    <row r="9" spans="1:6" ht="12.75">
      <c r="A9" s="1"/>
      <c r="B9" s="1"/>
      <c r="D9" s="3">
        <f t="shared" si="0"/>
        <v>0</v>
      </c>
      <c r="F9" t="s">
        <v>60</v>
      </c>
    </row>
    <row r="10" spans="2:6" ht="12.75">
      <c r="B10" s="1" t="s">
        <v>18</v>
      </c>
      <c r="C10">
        <v>5</v>
      </c>
      <c r="D10" s="3">
        <f t="shared" si="0"/>
        <v>425</v>
      </c>
      <c r="F10" t="s">
        <v>65</v>
      </c>
    </row>
    <row r="11" spans="2:6" ht="12.75">
      <c r="B11" s="1"/>
      <c r="D11" s="3">
        <f t="shared" si="0"/>
        <v>0</v>
      </c>
      <c r="F11" t="s">
        <v>67</v>
      </c>
    </row>
    <row r="12" spans="2:6" ht="12.75">
      <c r="B12" s="1" t="s">
        <v>19</v>
      </c>
      <c r="C12">
        <v>5</v>
      </c>
      <c r="D12" s="3">
        <f t="shared" si="0"/>
        <v>425</v>
      </c>
      <c r="F12" t="s">
        <v>66</v>
      </c>
    </row>
    <row r="13" spans="2:4" ht="12.75">
      <c r="B13" s="1" t="s">
        <v>20</v>
      </c>
      <c r="C13">
        <v>5</v>
      </c>
      <c r="D13" s="3">
        <f t="shared" si="0"/>
        <v>425</v>
      </c>
    </row>
    <row r="14" spans="2:6" ht="12.75">
      <c r="B14" s="1" t="s">
        <v>21</v>
      </c>
      <c r="C14">
        <v>3</v>
      </c>
      <c r="D14" s="3">
        <f t="shared" si="0"/>
        <v>255</v>
      </c>
      <c r="F14" t="s">
        <v>61</v>
      </c>
    </row>
    <row r="15" spans="2:6" ht="12.75">
      <c r="B15" s="1" t="s">
        <v>22</v>
      </c>
      <c r="C15">
        <v>3</v>
      </c>
      <c r="D15" s="3">
        <f t="shared" si="0"/>
        <v>255</v>
      </c>
      <c r="F15" t="s">
        <v>62</v>
      </c>
    </row>
    <row r="16" spans="2:6" ht="12.75">
      <c r="B16" s="1" t="s">
        <v>23</v>
      </c>
      <c r="C16">
        <v>3</v>
      </c>
      <c r="D16" s="3">
        <f t="shared" si="0"/>
        <v>255</v>
      </c>
      <c r="F16" t="s">
        <v>63</v>
      </c>
    </row>
    <row r="17" spans="2:4" ht="12.75">
      <c r="B17" s="1"/>
      <c r="D17" s="3">
        <f t="shared" si="0"/>
        <v>0</v>
      </c>
    </row>
    <row r="18" spans="2:6" ht="12.75">
      <c r="B18" s="1"/>
      <c r="D18" s="3">
        <f t="shared" si="0"/>
        <v>0</v>
      </c>
      <c r="F18" t="s">
        <v>68</v>
      </c>
    </row>
    <row r="19" spans="2:6" ht="12.75">
      <c r="B19" s="1"/>
      <c r="D19" s="3">
        <f t="shared" si="0"/>
        <v>0</v>
      </c>
      <c r="F19" t="s">
        <v>69</v>
      </c>
    </row>
    <row r="20" spans="2:4" ht="12.75">
      <c r="B20" s="1"/>
      <c r="D20" s="3">
        <f t="shared" si="0"/>
        <v>0</v>
      </c>
    </row>
    <row r="21" spans="2:4" ht="12.75">
      <c r="B21" s="1"/>
      <c r="D21" s="3">
        <f t="shared" si="0"/>
        <v>0</v>
      </c>
    </row>
    <row r="22" spans="2:4" ht="12.75">
      <c r="B22" s="1"/>
      <c r="D22" s="3">
        <f t="shared" si="0"/>
        <v>0</v>
      </c>
    </row>
    <row r="24" spans="2:3" ht="12.75">
      <c r="B24" s="6"/>
      <c r="C24" s="6"/>
    </row>
    <row r="25" spans="2:3" ht="12.75">
      <c r="B25" s="6"/>
      <c r="C25" s="6"/>
    </row>
    <row r="26" spans="2:3" ht="12.75">
      <c r="B26" s="6"/>
      <c r="C26" s="6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pane ySplit="7" topLeftCell="BM8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40.28125" style="0" customWidth="1"/>
    <col min="3" max="3" width="10.8515625" style="0" customWidth="1"/>
    <col min="4" max="4" width="11.421875" style="0" customWidth="1"/>
    <col min="5" max="5" width="2.57421875" style="0" customWidth="1"/>
  </cols>
  <sheetData>
    <row r="1" spans="1:4" ht="15.75">
      <c r="A1" s="7" t="s">
        <v>17</v>
      </c>
      <c r="B1" s="7" t="s">
        <v>0</v>
      </c>
      <c r="C1" s="8"/>
      <c r="D1" s="7" t="s">
        <v>12</v>
      </c>
    </row>
    <row r="2" spans="1:4" ht="12.75">
      <c r="A2" s="24" t="s">
        <v>9</v>
      </c>
      <c r="B2" s="25"/>
      <c r="C2" s="26"/>
      <c r="D2" s="27">
        <f>SUM(Extended)</f>
        <v>256</v>
      </c>
    </row>
    <row r="3" spans="1:6" ht="12.75">
      <c r="A3" s="1" t="s">
        <v>24</v>
      </c>
      <c r="B3" s="22">
        <f>Material_Contingency</f>
        <v>0.1</v>
      </c>
      <c r="D3" s="2">
        <f>D2*Material_Contingency</f>
        <v>25.6</v>
      </c>
      <c r="F3" t="s">
        <v>70</v>
      </c>
    </row>
    <row r="4" spans="1:6" ht="13.5" thickBot="1">
      <c r="A4" s="1" t="s">
        <v>25</v>
      </c>
      <c r="B4" s="22">
        <f>Sales_Tax</f>
        <v>0.07</v>
      </c>
      <c r="D4" s="17">
        <f>(D2+D3)*Sales_Tax</f>
        <v>19.712000000000003</v>
      </c>
      <c r="F4" t="s">
        <v>71</v>
      </c>
    </row>
    <row r="5" spans="1:6" ht="12.75">
      <c r="A5" s="1" t="s">
        <v>35</v>
      </c>
      <c r="B5" s="22"/>
      <c r="D5" s="23">
        <f>SUM(D2:D4)</f>
        <v>301.312</v>
      </c>
      <c r="F5" t="s">
        <v>72</v>
      </c>
    </row>
    <row r="6" spans="1:4" ht="14.25" customHeight="1">
      <c r="A6" s="20" t="s">
        <v>30</v>
      </c>
      <c r="B6" s="20"/>
      <c r="C6" s="20"/>
      <c r="D6" s="21"/>
    </row>
    <row r="7" spans="1:4" ht="15.75">
      <c r="A7" s="7" t="s">
        <v>1</v>
      </c>
      <c r="B7" s="7" t="s">
        <v>2</v>
      </c>
      <c r="C7" s="7" t="s">
        <v>3</v>
      </c>
      <c r="D7" s="7" t="s">
        <v>32</v>
      </c>
    </row>
    <row r="8" spans="1:4" ht="12.75">
      <c r="A8" s="6"/>
      <c r="B8" s="16"/>
      <c r="C8" s="4"/>
      <c r="D8" s="2">
        <f aca="true" t="shared" si="0" ref="D8:D16">B8*C8</f>
        <v>0</v>
      </c>
    </row>
    <row r="9" spans="1:4" ht="12.75">
      <c r="A9" s="6"/>
      <c r="B9" s="16"/>
      <c r="C9" s="4"/>
      <c r="D9" s="2">
        <f t="shared" si="0"/>
        <v>0</v>
      </c>
    </row>
    <row r="10" spans="1:4" ht="12.75">
      <c r="A10" s="6"/>
      <c r="B10" s="16"/>
      <c r="C10" s="4"/>
      <c r="D10" s="2">
        <f t="shared" si="0"/>
        <v>0</v>
      </c>
    </row>
    <row r="11" spans="1:4" ht="12.75">
      <c r="A11" s="6" t="s">
        <v>13</v>
      </c>
      <c r="B11" s="5">
        <v>2.85</v>
      </c>
      <c r="C11" s="4">
        <v>40</v>
      </c>
      <c r="D11" s="2">
        <f t="shared" si="0"/>
        <v>114</v>
      </c>
    </row>
    <row r="12" spans="1:4" ht="12.75">
      <c r="A12" s="6" t="s">
        <v>14</v>
      </c>
      <c r="B12" s="5">
        <v>0.32</v>
      </c>
      <c r="C12" s="4">
        <v>100</v>
      </c>
      <c r="D12" s="2">
        <f t="shared" si="0"/>
        <v>32</v>
      </c>
    </row>
    <row r="13" spans="1:4" ht="12.75">
      <c r="A13" s="6" t="s">
        <v>15</v>
      </c>
      <c r="B13" s="5">
        <v>9</v>
      </c>
      <c r="C13" s="4">
        <v>10</v>
      </c>
      <c r="D13" s="2">
        <f t="shared" si="0"/>
        <v>90</v>
      </c>
    </row>
    <row r="14" spans="1:4" ht="12.75">
      <c r="A14" s="6" t="s">
        <v>16</v>
      </c>
      <c r="B14" s="5">
        <v>20</v>
      </c>
      <c r="C14" s="4">
        <v>1</v>
      </c>
      <c r="D14" s="2">
        <f t="shared" si="0"/>
        <v>20</v>
      </c>
    </row>
    <row r="15" spans="1:4" ht="12.75">
      <c r="A15" s="6"/>
      <c r="B15" s="5"/>
      <c r="C15" s="4"/>
      <c r="D15" s="2">
        <f t="shared" si="0"/>
        <v>0</v>
      </c>
    </row>
    <row r="16" spans="1:4" ht="12.75">
      <c r="A16" s="6"/>
      <c r="B16" s="5"/>
      <c r="C16" s="4"/>
      <c r="D16" s="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E9"/>
  <sheetViews>
    <sheetView workbookViewId="0" topLeftCell="A1">
      <selection activeCell="B9" sqref="B9:C9"/>
    </sheetView>
  </sheetViews>
  <sheetFormatPr defaultColWidth="9.140625" defaultRowHeight="12.75"/>
  <cols>
    <col min="2" max="2" width="24.57421875" style="0" customWidth="1"/>
    <col min="3" max="3" width="14.57421875" style="0" customWidth="1"/>
  </cols>
  <sheetData>
    <row r="3" spans="2:5" ht="12.75">
      <c r="B3" s="9" t="s">
        <v>34</v>
      </c>
      <c r="C3" s="28">
        <f>Projected_Labor_Costs</f>
        <v>2167.5</v>
      </c>
      <c r="E3" t="s">
        <v>73</v>
      </c>
    </row>
    <row r="4" spans="2:5" ht="12.75">
      <c r="B4" s="9" t="s">
        <v>10</v>
      </c>
      <c r="C4" s="11">
        <f>C3*(1+Labor_Markup)</f>
        <v>2384.25</v>
      </c>
      <c r="E4" t="s">
        <v>74</v>
      </c>
    </row>
    <row r="5" spans="2:3" ht="12.75">
      <c r="B5" s="9"/>
      <c r="C5" s="11"/>
    </row>
    <row r="6" spans="2:5" ht="12.75">
      <c r="B6" s="14" t="s">
        <v>36</v>
      </c>
      <c r="C6" s="15">
        <f>Projected_Material_Cost</f>
        <v>301.312</v>
      </c>
      <c r="E6" t="s">
        <v>75</v>
      </c>
    </row>
    <row r="7" spans="2:5" ht="12.75">
      <c r="B7" s="14" t="s">
        <v>37</v>
      </c>
      <c r="C7" s="18">
        <f>Projected_Material_Cost*(1+Material_Markup)</f>
        <v>361.5744</v>
      </c>
      <c r="E7" t="s">
        <v>76</v>
      </c>
    </row>
    <row r="8" spans="2:5" ht="12.75">
      <c r="B8" s="14"/>
      <c r="C8" s="18"/>
      <c r="E8" t="s">
        <v>77</v>
      </c>
    </row>
    <row r="9" spans="2:3" ht="12.75">
      <c r="B9" s="10" t="s">
        <v>4</v>
      </c>
      <c r="C9" s="12">
        <f>C4+C7</f>
        <v>2745.8244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C8"/>
  <sheetViews>
    <sheetView workbookViewId="0" topLeftCell="A1">
      <selection activeCell="E4" sqref="E4"/>
    </sheetView>
  </sheetViews>
  <sheetFormatPr defaultColWidth="9.140625" defaultRowHeight="12.75"/>
  <cols>
    <col min="1" max="1" width="2.57421875" style="0" customWidth="1"/>
    <col min="2" max="2" width="19.7109375" style="0" customWidth="1"/>
  </cols>
  <sheetData>
    <row r="1" ht="14.25">
      <c r="B1" s="19" t="s">
        <v>26</v>
      </c>
    </row>
    <row r="4" spans="2:3" ht="12.75">
      <c r="B4" t="s">
        <v>27</v>
      </c>
      <c r="C4" s="35">
        <v>0.1</v>
      </c>
    </row>
    <row r="5" spans="2:3" ht="12.75">
      <c r="B5" t="s">
        <v>28</v>
      </c>
      <c r="C5" s="35">
        <v>0.2</v>
      </c>
    </row>
    <row r="6" spans="2:3" ht="12.75">
      <c r="B6" t="s">
        <v>33</v>
      </c>
      <c r="C6" s="35">
        <v>0.07</v>
      </c>
    </row>
    <row r="7" spans="2:3" ht="12.75">
      <c r="B7" t="s">
        <v>29</v>
      </c>
      <c r="C7" s="36">
        <v>85</v>
      </c>
    </row>
    <row r="8" spans="2:3" ht="12.75">
      <c r="B8" t="s">
        <v>31</v>
      </c>
      <c r="C8" s="35">
        <v>0.1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Betsworth</dc:creator>
  <cp:keywords/>
  <dc:description/>
  <cp:lastModifiedBy>Sam Tyler</cp:lastModifiedBy>
  <dcterms:created xsi:type="dcterms:W3CDTF">2007-02-06T13:32:02Z</dcterms:created>
  <dcterms:modified xsi:type="dcterms:W3CDTF">2009-08-18T02:50:54Z</dcterms:modified>
  <cp:category/>
  <cp:version/>
  <cp:contentType/>
  <cp:contentStatus/>
</cp:coreProperties>
</file>