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8184" activeTab="0"/>
  </bookViews>
  <sheets>
    <sheet name="HeatLoad" sheetId="1" r:id="rId1"/>
    <sheet name="DHW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<sst xmlns="http://schemas.openxmlformats.org/spreadsheetml/2006/main" count="63" uniqueCount="54">
  <si>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Orient</t>
  </si>
  <si>
    <t>N</t>
  </si>
  <si>
    <t>S</t>
  </si>
  <si>
    <t>E</t>
  </si>
  <si>
    <t>W</t>
  </si>
  <si>
    <t>Glass (conduction)</t>
  </si>
  <si>
    <t>Area</t>
  </si>
  <si>
    <t>R</t>
  </si>
  <si>
    <t>U</t>
  </si>
  <si>
    <t>BTUH</t>
  </si>
  <si>
    <t>^T</t>
  </si>
  <si>
    <t>Floor Area:</t>
  </si>
  <si>
    <t>Outside design Temp:</t>
  </si>
  <si>
    <t>degF</t>
  </si>
  <si>
    <t>Inside Design Temp:</t>
  </si>
  <si>
    <t>Opaque Walls/Roof</t>
  </si>
  <si>
    <t>Roof</t>
  </si>
  <si>
    <t>sqft</t>
  </si>
  <si>
    <t>Notes</t>
  </si>
  <si>
    <t>Design Heat Loading (estimated)</t>
  </si>
  <si>
    <t>% of Tot</t>
  </si>
  <si>
    <t>Envelope</t>
  </si>
  <si>
    <t>Heat Loss Analysis</t>
  </si>
  <si>
    <t>Domestic Hot Water Heating</t>
  </si>
  <si>
    <t>DHW Load:</t>
  </si>
  <si>
    <t>Showers</t>
  </si>
  <si>
    <t>Laundry</t>
  </si>
  <si>
    <t>Dishwashing</t>
  </si>
  <si>
    <t>Misc.</t>
  </si>
  <si>
    <t>Min.</t>
  </si>
  <si>
    <t>GPM</t>
  </si>
  <si>
    <t>Main Water Temp degF</t>
  </si>
  <si>
    <t>Other</t>
  </si>
  <si>
    <t>Max Btu/ Day</t>
  </si>
  <si>
    <t>Use Temp DegF</t>
  </si>
  <si>
    <t>Tot Gal /Day</t>
  </si>
  <si>
    <t>Day /Wk</t>
  </si>
  <si>
    <t>Wk /Yr</t>
  </si>
  <si>
    <t>No. /Day</t>
  </si>
  <si>
    <t>Total Max Daily:</t>
  </si>
  <si>
    <t>Total Envelope Conductive Load:</t>
  </si>
  <si>
    <t>Doors</t>
  </si>
  <si>
    <t>Husband</t>
  </si>
  <si>
    <t>Wife</t>
  </si>
  <si>
    <t>Teenagers from heck</t>
  </si>
  <si>
    <t>this may be the peak hourly if everyone takes a shower simultaneously AND you do the laundry and dishes all at the same time.</t>
  </si>
  <si>
    <t>kitchen, handwashing, etc.</t>
  </si>
  <si>
    <t>Ventilation - by cfm</t>
  </si>
  <si>
    <t>Ventilation - by ACH</t>
  </si>
  <si>
    <t>cfm/per</t>
  </si>
  <si>
    <t>per</t>
  </si>
  <si>
    <t>ACH</t>
  </si>
  <si>
    <t>CF</t>
  </si>
  <si>
    <t>choose one, don't choose both ventilation methods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</si>
</sst>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0.000000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5" fontId="1" fillId="0" borderId="0" xfId="42" applyNumberFormat="1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5" fontId="0" fillId="0" borderId="13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1" fillId="0" borderId="13" xfId="42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9" fontId="1" fillId="0" borderId="0" xfId="57" applyFont="1" applyAlignment="1">
      <alignment/>
    </xf>
    <xf numFmtId="14" fontId="4" fillId="0" borderId="0" xfId="0" applyNumberFormat="1" applyFont="1" applyAlignment="1">
      <alignment/>
    </xf>
    <xf numFmtId="0" fontId="1" fillId="0" borderId="18" xfId="0" applyFont="1" applyBorder="1" applyAlignment="1" quotePrefix="1">
      <alignment horizontal="center" wrapText="1"/>
    </xf>
    <xf numFmtId="0" fontId="1" fillId="0" borderId="18" xfId="0" applyFont="1" applyFill="1" applyBorder="1" applyAlignment="1">
      <alignment horizontal="center"/>
    </xf>
    <xf numFmtId="165" fontId="0" fillId="33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9" fontId="0" fillId="0" borderId="0" xfId="57" applyFont="1" applyAlignment="1">
      <alignment/>
    </xf>
    <xf numFmtId="0" fontId="0" fillId="0" borderId="0" xfId="0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0" fontId="0" fillId="16" borderId="0" xfId="0" applyFill="1" applyAlignment="1">
      <alignment/>
    </xf>
    <xf numFmtId="0" fontId="0" fillId="16" borderId="15" xfId="0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1.57421875" style="0" customWidth="1"/>
    <col min="2" max="2" width="17.00390625" style="0" customWidth="1"/>
    <col min="3" max="3" width="6.8515625" style="0" customWidth="1"/>
    <col min="4" max="4" width="4.421875" style="0" customWidth="1"/>
    <col min="5" max="5" width="8.7109375" style="0" customWidth="1"/>
    <col min="6" max="6" width="6.00390625" style="0" customWidth="1"/>
    <col min="7" max="7" width="7.28125" style="0" customWidth="1"/>
    <col min="8" max="8" width="5.57421875" style="0" customWidth="1"/>
    <col min="9" max="9" width="9.28125" style="0" customWidth="1"/>
    <col min="10" max="10" width="6.7109375" style="0" customWidth="1"/>
    <col min="11" max="11" width="32.7109375" style="0" customWidth="1"/>
    <col min="12" max="12" width="3.28125" style="0" customWidth="1"/>
    <col min="13" max="13" width="4.8515625" style="39" customWidth="1"/>
    <col min="14" max="14" width="6.7109375" style="0" customWidth="1"/>
    <col min="15" max="15" width="9.00390625" style="0" customWidth="1"/>
    <col min="16" max="16" width="5.00390625" style="0" customWidth="1"/>
    <col min="17" max="17" width="7.7109375" style="0" customWidth="1"/>
    <col min="18" max="18" width="5.7109375" style="0" customWidth="1"/>
    <col min="19" max="19" width="9.7109375" style="0" customWidth="1"/>
    <col min="20" max="20" width="6.28125" style="0" customWidth="1"/>
    <col min="21" max="21" width="3.57421875" style="0" customWidth="1"/>
    <col min="22" max="22" width="4.7109375" style="0" customWidth="1"/>
    <col min="23" max="23" width="8.28125" style="0" customWidth="1"/>
    <col min="24" max="24" width="7.00390625" style="0" customWidth="1"/>
    <col min="25" max="25" width="9.7109375" style="0" customWidth="1"/>
    <col min="26" max="26" width="11.140625" style="0" customWidth="1"/>
    <col min="27" max="27" width="2.28125" style="0" customWidth="1"/>
    <col min="28" max="28" width="10.8515625" style="0" customWidth="1"/>
  </cols>
  <sheetData>
    <row r="1" ht="17.25">
      <c r="A1" s="1"/>
    </row>
    <row r="2" spans="1:13" ht="15">
      <c r="A2" s="2" t="s">
        <v>22</v>
      </c>
      <c r="M2"/>
    </row>
    <row r="3" spans="1:13" ht="12.75">
      <c r="A3" s="36" t="s">
        <v>19</v>
      </c>
      <c r="M3"/>
    </row>
    <row r="4" spans="1:13" ht="15">
      <c r="A4" s="2"/>
      <c r="B4" s="29">
        <f ca="1">+TODAY()</f>
        <v>40286</v>
      </c>
      <c r="M4"/>
    </row>
    <row r="5" spans="2:13" ht="12.75">
      <c r="B5" s="4" t="s">
        <v>11</v>
      </c>
      <c r="C5" s="32">
        <v>1800</v>
      </c>
      <c r="D5" t="s">
        <v>17</v>
      </c>
      <c r="G5" s="4" t="s">
        <v>12</v>
      </c>
      <c r="H5" s="6">
        <v>5</v>
      </c>
      <c r="I5" t="s">
        <v>13</v>
      </c>
      <c r="M5"/>
    </row>
    <row r="6" spans="7:13" ht="12.75">
      <c r="G6" s="4" t="s">
        <v>14</v>
      </c>
      <c r="H6" s="6">
        <v>70</v>
      </c>
      <c r="I6" t="s">
        <v>13</v>
      </c>
      <c r="M6"/>
    </row>
    <row r="7" spans="2:13" ht="13.5" thickBot="1">
      <c r="B7" s="33" t="s">
        <v>21</v>
      </c>
      <c r="M7"/>
    </row>
    <row r="8" spans="2:13" ht="27" thickBot="1">
      <c r="B8" s="10" t="s">
        <v>15</v>
      </c>
      <c r="C8" s="23" t="s">
        <v>0</v>
      </c>
      <c r="D8" s="11"/>
      <c r="E8" s="12" t="s">
        <v>6</v>
      </c>
      <c r="F8" s="12" t="s">
        <v>7</v>
      </c>
      <c r="G8" s="12" t="s">
        <v>8</v>
      </c>
      <c r="H8" s="34" t="s">
        <v>10</v>
      </c>
      <c r="I8" s="24" t="s">
        <v>9</v>
      </c>
      <c r="J8" s="30" t="s">
        <v>20</v>
      </c>
      <c r="K8" s="31" t="s">
        <v>18</v>
      </c>
      <c r="M8"/>
    </row>
    <row r="9" spans="2:13" ht="12.75">
      <c r="B9" s="13"/>
      <c r="C9" s="18" t="s">
        <v>1</v>
      </c>
      <c r="D9" s="14"/>
      <c r="E9" s="47">
        <v>360</v>
      </c>
      <c r="F9" s="15">
        <v>21</v>
      </c>
      <c r="G9" s="25">
        <f aca="true" t="shared" si="0" ref="G9:G14">1/(0.8*F9)</f>
        <v>0.05952380952380952</v>
      </c>
      <c r="H9">
        <f>+H6-H5</f>
        <v>65</v>
      </c>
      <c r="I9" s="16">
        <f aca="true" t="shared" si="1" ref="I9:I14">+E9*G9*H9</f>
        <v>1392.8571428571427</v>
      </c>
      <c r="J9" s="45">
        <f aca="true" t="shared" si="2" ref="J9:J14">+I9/$I$24</f>
        <v>0.03785170207815141</v>
      </c>
      <c r="K9" s="8"/>
      <c r="M9"/>
    </row>
    <row r="10" spans="2:13" ht="12.75">
      <c r="B10" s="13"/>
      <c r="C10" s="18" t="s">
        <v>2</v>
      </c>
      <c r="D10" s="14"/>
      <c r="E10" s="47">
        <v>360</v>
      </c>
      <c r="F10" s="46">
        <f>+F9</f>
        <v>21</v>
      </c>
      <c r="G10" s="25">
        <f t="shared" si="0"/>
        <v>0.05952380952380952</v>
      </c>
      <c r="H10">
        <f>+H9</f>
        <v>65</v>
      </c>
      <c r="I10" s="16">
        <f t="shared" si="1"/>
        <v>1392.8571428571427</v>
      </c>
      <c r="J10" s="45">
        <f t="shared" si="2"/>
        <v>0.03785170207815141</v>
      </c>
      <c r="K10" s="8"/>
      <c r="M10"/>
    </row>
    <row r="11" spans="2:13" ht="12.75">
      <c r="B11" s="13"/>
      <c r="C11" s="18" t="s">
        <v>3</v>
      </c>
      <c r="D11" s="14"/>
      <c r="E11" s="47">
        <v>450</v>
      </c>
      <c r="F11" s="46">
        <f>+F10</f>
        <v>21</v>
      </c>
      <c r="G11" s="25">
        <f t="shared" si="0"/>
        <v>0.05952380952380952</v>
      </c>
      <c r="H11">
        <f>+H9</f>
        <v>65</v>
      </c>
      <c r="I11" s="16">
        <f t="shared" si="1"/>
        <v>1741.0714285714284</v>
      </c>
      <c r="J11" s="45">
        <f t="shared" si="2"/>
        <v>0.047314627597689264</v>
      </c>
      <c r="K11" s="8"/>
      <c r="M11"/>
    </row>
    <row r="12" spans="2:13" ht="12.75">
      <c r="B12" s="13"/>
      <c r="C12" s="18" t="s">
        <v>4</v>
      </c>
      <c r="D12" s="14"/>
      <c r="E12" s="47">
        <v>450</v>
      </c>
      <c r="F12" s="46">
        <f>+F11</f>
        <v>21</v>
      </c>
      <c r="G12" s="25">
        <f t="shared" si="0"/>
        <v>0.05952380952380952</v>
      </c>
      <c r="H12">
        <f>+H9</f>
        <v>65</v>
      </c>
      <c r="I12" s="16">
        <f t="shared" si="1"/>
        <v>1741.0714285714284</v>
      </c>
      <c r="J12" s="45">
        <f t="shared" si="2"/>
        <v>0.047314627597689264</v>
      </c>
      <c r="K12" s="8"/>
      <c r="M12"/>
    </row>
    <row r="13" spans="2:13" ht="12.75">
      <c r="B13" s="13"/>
      <c r="C13" s="18" t="s">
        <v>16</v>
      </c>
      <c r="D13" s="14"/>
      <c r="E13" s="47">
        <f>+C5</f>
        <v>1800</v>
      </c>
      <c r="F13" s="15">
        <v>38</v>
      </c>
      <c r="G13" s="25">
        <f t="shared" si="0"/>
        <v>0.03289473684210526</v>
      </c>
      <c r="H13">
        <f>+H9</f>
        <v>65</v>
      </c>
      <c r="I13" s="16">
        <f t="shared" si="1"/>
        <v>3848.684210526316</v>
      </c>
      <c r="J13" s="45">
        <f t="shared" si="2"/>
        <v>0.10459022942647102</v>
      </c>
      <c r="K13" s="8"/>
      <c r="M13"/>
    </row>
    <row r="14" spans="2:13" ht="12.75">
      <c r="B14" s="13"/>
      <c r="C14" s="18" t="s">
        <v>41</v>
      </c>
      <c r="D14" s="14"/>
      <c r="E14" s="47">
        <f>42*3</f>
        <v>126</v>
      </c>
      <c r="F14" s="15">
        <v>5</v>
      </c>
      <c r="G14" s="25">
        <f t="shared" si="0"/>
        <v>0.25</v>
      </c>
      <c r="H14">
        <f>+H10</f>
        <v>65</v>
      </c>
      <c r="I14" s="16">
        <f t="shared" si="1"/>
        <v>2047.5</v>
      </c>
      <c r="J14" s="45">
        <f t="shared" si="2"/>
        <v>0.05564200205488258</v>
      </c>
      <c r="K14" s="8"/>
      <c r="M14"/>
    </row>
    <row r="15" spans="2:13" ht="12.75">
      <c r="B15" s="13"/>
      <c r="C15" s="18"/>
      <c r="D15" s="14"/>
      <c r="E15" s="14"/>
      <c r="F15" s="14"/>
      <c r="G15" s="14"/>
      <c r="H15" s="14"/>
      <c r="I15" s="16"/>
      <c r="K15" s="8"/>
      <c r="M15"/>
    </row>
    <row r="16" spans="2:13" ht="12.75">
      <c r="B16" s="13" t="s">
        <v>5</v>
      </c>
      <c r="C16" s="18"/>
      <c r="D16" s="14"/>
      <c r="E16" s="17" t="s">
        <v>6</v>
      </c>
      <c r="F16" s="17"/>
      <c r="G16" s="17" t="s">
        <v>8</v>
      </c>
      <c r="H16" s="17" t="s">
        <v>10</v>
      </c>
      <c r="I16" s="26"/>
      <c r="K16" s="8"/>
      <c r="M16"/>
    </row>
    <row r="17" spans="2:13" ht="12.75">
      <c r="B17" s="13"/>
      <c r="C17" s="18" t="s">
        <v>1</v>
      </c>
      <c r="D17" s="14"/>
      <c r="E17" s="47">
        <v>100</v>
      </c>
      <c r="F17" s="14"/>
      <c r="G17" s="15">
        <v>0.33</v>
      </c>
      <c r="H17" s="14">
        <f>+H9</f>
        <v>65</v>
      </c>
      <c r="I17" s="16">
        <f>+E17*G17*H17</f>
        <v>2145</v>
      </c>
      <c r="J17" s="45">
        <f>+I17/$I$24</f>
        <v>0.05829162120035318</v>
      </c>
      <c r="K17" s="8"/>
      <c r="M17"/>
    </row>
    <row r="18" spans="2:13" ht="12.75">
      <c r="B18" s="13"/>
      <c r="C18" s="18" t="s">
        <v>2</v>
      </c>
      <c r="D18" s="14"/>
      <c r="E18" s="47">
        <v>120</v>
      </c>
      <c r="F18" s="14"/>
      <c r="G18" s="46">
        <f>+G17</f>
        <v>0.33</v>
      </c>
      <c r="H18" s="14">
        <f>+H9</f>
        <v>65</v>
      </c>
      <c r="I18" s="16">
        <f>+E18*G18*H18</f>
        <v>2574</v>
      </c>
      <c r="J18" s="45">
        <f>+I18/$I$24</f>
        <v>0.06994994544042382</v>
      </c>
      <c r="K18" s="8"/>
      <c r="M18"/>
    </row>
    <row r="19" spans="2:13" ht="12.75">
      <c r="B19" s="13"/>
      <c r="C19" s="18" t="s">
        <v>3</v>
      </c>
      <c r="D19" s="14"/>
      <c r="E19" s="47">
        <v>100</v>
      </c>
      <c r="F19" s="14"/>
      <c r="G19" s="46">
        <f>+G18</f>
        <v>0.33</v>
      </c>
      <c r="H19" s="14">
        <f>+H9</f>
        <v>65</v>
      </c>
      <c r="I19" s="16">
        <f>+E19*G19*H19</f>
        <v>2145</v>
      </c>
      <c r="J19" s="45">
        <f>+I19/$I$24</f>
        <v>0.05829162120035318</v>
      </c>
      <c r="K19" s="8"/>
      <c r="M19"/>
    </row>
    <row r="20" spans="2:13" ht="12.75">
      <c r="B20" s="13"/>
      <c r="C20" s="18" t="s">
        <v>4</v>
      </c>
      <c r="D20" s="14"/>
      <c r="E20" s="47">
        <v>100</v>
      </c>
      <c r="F20" s="14"/>
      <c r="G20" s="46">
        <f>+G19</f>
        <v>0.33</v>
      </c>
      <c r="H20" s="14">
        <f>+H9</f>
        <v>65</v>
      </c>
      <c r="I20" s="16">
        <f>+E20*G20*H20</f>
        <v>2145</v>
      </c>
      <c r="J20" s="45">
        <f>+I20/$I$24</f>
        <v>0.05829162120035318</v>
      </c>
      <c r="K20" s="8"/>
      <c r="M20"/>
    </row>
    <row r="21" spans="2:13" ht="12.75">
      <c r="B21" s="13" t="s">
        <v>47</v>
      </c>
      <c r="C21" s="47">
        <v>4</v>
      </c>
      <c r="D21" s="14" t="s">
        <v>50</v>
      </c>
      <c r="E21" s="47">
        <v>20</v>
      </c>
      <c r="F21" s="14" t="s">
        <v>49</v>
      </c>
      <c r="G21" s="46"/>
      <c r="H21" s="14">
        <f>+H10</f>
        <v>65</v>
      </c>
      <c r="I21" s="16">
        <f>+E21*C21*H21</f>
        <v>5200</v>
      </c>
      <c r="J21" s="45">
        <f>+I21/$I$24</f>
        <v>0.1413130210917653</v>
      </c>
      <c r="K21" s="8" t="s">
        <v>53</v>
      </c>
      <c r="M21"/>
    </row>
    <row r="22" spans="2:13" ht="12.75">
      <c r="B22" s="13" t="s">
        <v>48</v>
      </c>
      <c r="C22" s="50">
        <v>0.55</v>
      </c>
      <c r="D22" s="14" t="s">
        <v>51</v>
      </c>
      <c r="E22" s="51">
        <f>+C5*9</f>
        <v>16200</v>
      </c>
      <c r="F22" s="14" t="s">
        <v>52</v>
      </c>
      <c r="G22" s="46">
        <v>0.018</v>
      </c>
      <c r="H22" s="14">
        <f>+H11</f>
        <v>65</v>
      </c>
      <c r="I22" s="16">
        <f>+E22*C22*H22*G22</f>
        <v>10424.699999999999</v>
      </c>
      <c r="J22" s="45">
        <f>+I22/$I$24</f>
        <v>0.28329727903371643</v>
      </c>
      <c r="K22" s="8"/>
      <c r="M22"/>
    </row>
    <row r="23" spans="2:13" ht="13.5" thickBot="1">
      <c r="B23" s="19"/>
      <c r="C23" s="27"/>
      <c r="D23" s="20"/>
      <c r="E23" s="20"/>
      <c r="F23" s="20"/>
      <c r="G23" s="20"/>
      <c r="H23" s="20"/>
      <c r="I23" s="22"/>
      <c r="K23" s="8"/>
      <c r="M23"/>
    </row>
    <row r="24" spans="8:13" ht="12.75">
      <c r="H24" s="7" t="s">
        <v>40</v>
      </c>
      <c r="I24" s="5">
        <f>SUM(I9:I23)</f>
        <v>36797.741353383455</v>
      </c>
      <c r="J24" s="28"/>
      <c r="K24" s="8"/>
      <c r="M24"/>
    </row>
    <row r="25" spans="2:13" ht="12.75">
      <c r="B25" s="33"/>
      <c r="I25" s="3"/>
      <c r="K25" s="8"/>
      <c r="M25"/>
    </row>
    <row r="26" spans="11:13" ht="12.75">
      <c r="K26" s="8"/>
      <c r="M26"/>
    </row>
    <row r="27" spans="11:13" ht="12.75">
      <c r="K27" s="8"/>
      <c r="M27"/>
    </row>
    <row r="28" spans="11:13" ht="12.75">
      <c r="K28" s="8"/>
      <c r="M28"/>
    </row>
    <row r="29" spans="11:13" ht="12.75">
      <c r="K29" s="8"/>
      <c r="M29"/>
    </row>
    <row r="30" spans="11:13" ht="12.75">
      <c r="K30" s="8"/>
      <c r="M30"/>
    </row>
    <row r="31" spans="11:13" ht="12.75">
      <c r="K31" s="8"/>
      <c r="M31"/>
    </row>
    <row r="32" spans="11:13" ht="12.75">
      <c r="K32" s="8"/>
      <c r="M32"/>
    </row>
    <row r="33" spans="11:13" ht="12.75">
      <c r="K33" s="8"/>
      <c r="M33"/>
    </row>
    <row r="34" spans="11:13" ht="12.75">
      <c r="K34" s="8"/>
      <c r="M34"/>
    </row>
    <row r="35" spans="11:13" ht="12.75">
      <c r="K35" s="8"/>
      <c r="M35"/>
    </row>
    <row r="36" spans="11:13" ht="12.75">
      <c r="K36" s="8"/>
      <c r="M36"/>
    </row>
    <row r="37" spans="11:13" ht="12.75">
      <c r="K37" s="8"/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</sheetData>
  <sheetProtection/>
  <printOptions/>
  <pageMargins left="0.5" right="0.42" top="0.57" bottom="0.5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.7109375" style="0" customWidth="1"/>
    <col min="2" max="2" width="2.8515625" style="0" customWidth="1"/>
    <col min="3" max="3" width="10.8515625" style="0" customWidth="1"/>
    <col min="4" max="4" width="18.421875" style="0" bestFit="1" customWidth="1"/>
    <col min="5" max="5" width="5.28125" style="0" customWidth="1"/>
    <col min="6" max="6" width="5.00390625" style="0" customWidth="1"/>
    <col min="7" max="7" width="4.57421875" style="0" customWidth="1"/>
    <col min="8" max="8" width="4.8515625" style="0" customWidth="1"/>
    <col min="9" max="9" width="5.421875" style="0" customWidth="1"/>
    <col min="10" max="10" width="6.28125" style="0" customWidth="1"/>
    <col min="11" max="11" width="6.140625" style="0" customWidth="1"/>
    <col min="12" max="12" width="8.140625" style="0" customWidth="1"/>
    <col min="13" max="13" width="28.28125" style="0" customWidth="1"/>
    <col min="14" max="14" width="1.57421875" style="0" customWidth="1"/>
    <col min="15" max="15" width="12.140625" style="0" customWidth="1"/>
    <col min="16" max="16" width="5.7109375" style="0" customWidth="1"/>
    <col min="18" max="18" width="9.421875" style="0" bestFit="1" customWidth="1"/>
  </cols>
  <sheetData>
    <row r="1" ht="17.25">
      <c r="A1" s="35" t="s">
        <v>23</v>
      </c>
    </row>
    <row r="2" ht="17.25">
      <c r="A2" s="35"/>
    </row>
    <row r="3" spans="8:9" ht="12.75">
      <c r="H3" s="38" t="s">
        <v>31</v>
      </c>
      <c r="I3" s="48">
        <v>60</v>
      </c>
    </row>
    <row r="4" ht="12.75">
      <c r="H4" s="38"/>
    </row>
    <row r="5" ht="12.75">
      <c r="H5" s="38"/>
    </row>
    <row r="6" ht="12.75">
      <c r="B6" s="33" t="s">
        <v>24</v>
      </c>
    </row>
    <row r="7" spans="3:14" ht="39.75" thickBot="1">
      <c r="C7" s="20"/>
      <c r="D7" s="20"/>
      <c r="E7" s="44" t="s">
        <v>38</v>
      </c>
      <c r="F7" s="44" t="s">
        <v>36</v>
      </c>
      <c r="G7" s="44" t="s">
        <v>37</v>
      </c>
      <c r="H7" s="44" t="s">
        <v>29</v>
      </c>
      <c r="I7" s="44" t="s">
        <v>30</v>
      </c>
      <c r="J7" s="44" t="s">
        <v>35</v>
      </c>
      <c r="K7" s="44" t="s">
        <v>34</v>
      </c>
      <c r="L7" s="44" t="s">
        <v>33</v>
      </c>
      <c r="M7" s="44" t="s">
        <v>18</v>
      </c>
      <c r="N7" s="37"/>
    </row>
    <row r="8" spans="3:13" ht="12.75">
      <c r="C8" t="s">
        <v>25</v>
      </c>
      <c r="D8" t="s">
        <v>42</v>
      </c>
      <c r="E8" s="48">
        <v>1</v>
      </c>
      <c r="F8" s="48">
        <v>5</v>
      </c>
      <c r="G8" s="48">
        <v>52</v>
      </c>
      <c r="H8" s="48">
        <v>5</v>
      </c>
      <c r="I8">
        <v>2.5</v>
      </c>
      <c r="J8">
        <f>+E8*H8*I8</f>
        <v>12.5</v>
      </c>
      <c r="K8">
        <v>115</v>
      </c>
      <c r="L8" s="3">
        <f aca="true" t="shared" si="0" ref="L8:L14">+(K8-$I$3)*8.33*J8</f>
        <v>5726.875</v>
      </c>
      <c r="M8" s="40"/>
    </row>
    <row r="9" spans="4:13" ht="12.75">
      <c r="D9" t="s">
        <v>43</v>
      </c>
      <c r="E9" s="48">
        <v>1</v>
      </c>
      <c r="F9" s="48">
        <v>5</v>
      </c>
      <c r="G9" s="48">
        <v>52</v>
      </c>
      <c r="H9" s="48">
        <v>5</v>
      </c>
      <c r="I9">
        <v>2.5</v>
      </c>
      <c r="J9">
        <f>+E9*H9*I9</f>
        <v>12.5</v>
      </c>
      <c r="K9">
        <v>115</v>
      </c>
      <c r="L9" s="3">
        <f t="shared" si="0"/>
        <v>5726.875</v>
      </c>
      <c r="M9" s="40"/>
    </row>
    <row r="10" spans="4:13" ht="12.75">
      <c r="D10" t="s">
        <v>44</v>
      </c>
      <c r="E10" s="48">
        <v>2</v>
      </c>
      <c r="F10" s="48">
        <v>7</v>
      </c>
      <c r="G10" s="48">
        <v>52</v>
      </c>
      <c r="H10" s="48">
        <v>12</v>
      </c>
      <c r="I10">
        <v>2.5</v>
      </c>
      <c r="J10">
        <f>+E10*H10*I10</f>
        <v>60</v>
      </c>
      <c r="K10">
        <v>115</v>
      </c>
      <c r="L10" s="3">
        <f t="shared" si="0"/>
        <v>27489</v>
      </c>
      <c r="M10" s="40"/>
    </row>
    <row r="11" spans="3:13" ht="12.75">
      <c r="C11" t="s">
        <v>26</v>
      </c>
      <c r="E11" s="48">
        <v>1</v>
      </c>
      <c r="F11" s="48">
        <v>3</v>
      </c>
      <c r="G11" s="48">
        <v>50</v>
      </c>
      <c r="J11" s="48">
        <v>20</v>
      </c>
      <c r="K11">
        <v>100</v>
      </c>
      <c r="L11" s="3">
        <f t="shared" si="0"/>
        <v>6664</v>
      </c>
      <c r="M11" s="41"/>
    </row>
    <row r="12" spans="3:13" ht="12.75">
      <c r="C12" t="s">
        <v>27</v>
      </c>
      <c r="E12" s="48">
        <v>1</v>
      </c>
      <c r="F12" s="48">
        <v>5</v>
      </c>
      <c r="G12" s="48">
        <v>50</v>
      </c>
      <c r="J12" s="48">
        <v>4</v>
      </c>
      <c r="K12">
        <v>150</v>
      </c>
      <c r="L12" s="3">
        <f t="shared" si="0"/>
        <v>2998.8</v>
      </c>
      <c r="M12" s="40"/>
    </row>
    <row r="13" spans="3:13" ht="12.75">
      <c r="C13" s="36" t="s">
        <v>28</v>
      </c>
      <c r="E13" s="48">
        <v>1</v>
      </c>
      <c r="J13" s="48">
        <v>5</v>
      </c>
      <c r="K13">
        <v>105</v>
      </c>
      <c r="L13" s="3">
        <f t="shared" si="0"/>
        <v>1874.25</v>
      </c>
      <c r="M13" s="40" t="s">
        <v>46</v>
      </c>
    </row>
    <row r="14" spans="3:13" ht="13.5" thickBot="1">
      <c r="C14" s="42" t="s">
        <v>32</v>
      </c>
      <c r="D14" s="20"/>
      <c r="E14" s="49"/>
      <c r="F14" s="20"/>
      <c r="G14" s="20"/>
      <c r="H14" s="20"/>
      <c r="I14" s="20"/>
      <c r="J14" s="20"/>
      <c r="K14" s="20"/>
      <c r="L14" s="21">
        <f t="shared" si="0"/>
        <v>0</v>
      </c>
      <c r="M14" s="43"/>
    </row>
    <row r="15" spans="11:13" ht="66">
      <c r="K15" s="7" t="s">
        <v>39</v>
      </c>
      <c r="L15" s="9">
        <f>SUM(L8:L14)</f>
        <v>50479.8</v>
      </c>
      <c r="M15" s="40" t="s">
        <v>45</v>
      </c>
    </row>
    <row r="16" ht="12.75">
      <c r="M16" s="40"/>
    </row>
    <row r="17" ht="12.75">
      <c r="M17" s="40"/>
    </row>
    <row r="18" ht="12.75">
      <c r="C18" s="36"/>
    </row>
    <row r="20" ht="12.75">
      <c r="C20" s="36"/>
    </row>
    <row r="21" ht="12.75">
      <c r="C21" s="3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mark.a.williams20</dc:creator>
  <cp:keywords/>
  <dc:description/>
  <cp:lastModifiedBy> </cp:lastModifiedBy>
  <cp:lastPrinted>2010-03-27T18:39:56Z</cp:lastPrinted>
  <dcterms:created xsi:type="dcterms:W3CDTF">2009-02-02T15:12:19Z</dcterms:created>
  <dcterms:modified xsi:type="dcterms:W3CDTF">2010-04-19T05:14:57Z</dcterms:modified>
  <cp:category/>
  <cp:version/>
  <cp:contentType/>
  <cp:contentStatus/>
</cp:coreProperties>
</file>